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0.108.141.7\農業環境担当\2025年度(R7)\25東京都エコ農産物認証制度\25認証事務（受付開始）\LoGoフォーム\LoGoフォームエコ申請\"/>
    </mc:Choice>
  </mc:AlternateContent>
  <xr:revisionPtr revIDLastSave="0" documentId="13_ncr:1_{3A61A6AA-ED6E-4161-A954-43EE51AF82E1}" xr6:coauthVersionLast="47" xr6:coauthVersionMax="47" xr10:uidLastSave="{00000000-0000-0000-0000-000000000000}"/>
  <workbookProtection workbookAlgorithmName="SHA-512" workbookHashValue="CI6TDsPS32drN2yYrqsKlkAKkY0zLXtY2mxy86L4WjZ5J1bVsVXbQwDOVj3cApzjxwqpd+vW3zL21Dyd8WBGcg==" workbookSaltValue="Q3LZ/GDzDB01/fZVEyGpzQ==" workbookSpinCount="100000" lockStructure="1"/>
  <bookViews>
    <workbookView xWindow="-108" yWindow="-108" windowWidth="23256" windowHeight="12456" firstSheet="2" activeTab="2" xr2:uid="{556AB0F4-DB53-4679-8EEE-6DB594CE5B86}"/>
  </bookViews>
  <sheets>
    <sheet name="エコ農リスト" sheetId="14" state="hidden" r:id="rId1"/>
    <sheet name="List" sheetId="12" state="hidden" r:id="rId2"/>
    <sheet name="栽培計画書（養液栽培）" sheetId="3" r:id="rId3"/>
    <sheet name="記入例（養液栽培）" sheetId="8" r:id="rId4"/>
  </sheets>
  <definedNames>
    <definedName name="_xlnm.Print_Area" localSheetId="0">エコ農リスト!$A$1:$J$126</definedName>
    <definedName name="_xlnm.Print_Area" localSheetId="3">'記入例（養液栽培）'!$A$1:$K$43</definedName>
    <definedName name="_xlnm.Print_Area" localSheetId="2">'栽培計画書（養液栽培）'!$A$1:$K$47</definedName>
    <definedName name="アイスプラント">エコ農リスト!$C$8</definedName>
    <definedName name="アシタバ">エコ農リスト!$C$9</definedName>
    <definedName name="アスパラガス">エコ農リスト!$C$10</definedName>
    <definedName name="イチゴ">エコ農リスト!$C$11</definedName>
    <definedName name="イチジク">エコ農リスト!$C$94</definedName>
    <definedName name="ウド">エコ農リスト!$C$12</definedName>
    <definedName name="ウメ">エコ農リスト!$C$95</definedName>
    <definedName name="エコ基準検索表">エコ農リスト!$L$3:$R$108</definedName>
    <definedName name="エダマメ">エコ農リスト!$C$13:$C$14</definedName>
    <definedName name="オクラ">エコ農リスト!$C$15</definedName>
    <definedName name="カキ">エコ農リスト!$C$97</definedName>
    <definedName name="カボチャ">エコ農リスト!$C$16</definedName>
    <definedName name="カリフラワー">エコ農リスト!$C$17</definedName>
    <definedName name="キウイフルーツ">エコ農リスト!$C$98</definedName>
    <definedName name="キャベツ">エコ農リスト!$C$18:$C$20</definedName>
    <definedName name="キュウリ">エコ農リスト!$C$21:$C$23</definedName>
    <definedName name="クリ">エコ農リスト!$C$99</definedName>
    <definedName name="ケール">エコ農リスト!$C$24</definedName>
    <definedName name="コカブ">エコ農リスト!$C$25:$C$26</definedName>
    <definedName name="コピペ範囲">#REF!</definedName>
    <definedName name="ゴボウ">エコ農リスト!$C$27</definedName>
    <definedName name="コマツナ">エコ農リスト!$C$28:$C$31</definedName>
    <definedName name="サツマイモ">エコ農リスト!$C$32</definedName>
    <definedName name="サトイモ">エコ農リスト!$C$33</definedName>
    <definedName name="サヤインゲン">エコ農リスト!$C$34:$C$35</definedName>
    <definedName name="サヤエンドウ">エコ農リスト!$C$36:$C$37</definedName>
    <definedName name="シシトウ">エコ農リスト!$C$38</definedName>
    <definedName name="ジャガイモ">エコ農リスト!$C$39:$C$40</definedName>
    <definedName name="シュンギク">エコ農リスト!$C$41</definedName>
    <definedName name="シュンゴク">エコ農リスト!$C$41</definedName>
    <definedName name="ショウガ">エコ農リスト!$C$42</definedName>
    <definedName name="スイートコーン">エコ農リスト!$C$43</definedName>
    <definedName name="スイカ">エコ農リスト!$C$44</definedName>
    <definedName name="ズッキーニ">エコ農リスト!$C$45</definedName>
    <definedName name="ダイコン">エコ農リスト!$C$46:$C$48</definedName>
    <definedName name="タマネギ">エコ農リスト!$C$49</definedName>
    <definedName name="チンゲンサイ">エコ農リスト!$C$50:$C$51</definedName>
    <definedName name="トマト">エコ農リスト!$C$52:$C$56</definedName>
    <definedName name="ナシ">エコ農リスト!$C$100</definedName>
    <definedName name="ナス">エコ農リスト!$C$57</definedName>
    <definedName name="ナバナ類">エコ農リスト!$C$58</definedName>
    <definedName name="ニガウリ">エコ農リスト!$C$59</definedName>
    <definedName name="ニンジン">エコ農リスト!$C$60:$C$61</definedName>
    <definedName name="ニンニク">エコ農リスト!$C$62</definedName>
    <definedName name="ネギ">エコ農リスト!$C$63:$C$64</definedName>
    <definedName name="ハクサイ">エコ農リスト!$C$65</definedName>
    <definedName name="パッションフルーツ">エコ農リスト!$C$103</definedName>
    <definedName name="ビーツ">エコ農リスト!$C$69</definedName>
    <definedName name="ピーマン">エコ農リスト!$C$70</definedName>
    <definedName name="ブドウ">エコ農リスト!$C$101</definedName>
    <definedName name="ブルーベリー">エコ農リスト!$C$102</definedName>
    <definedName name="ブロッコリー">エコ農リスト!$C$74:$C$76</definedName>
    <definedName name="ホウレンソウ">エコ農リスト!$C$77:$C$78</definedName>
    <definedName name="ミズナ">エコ農リスト!$C$79:$C$80</definedName>
    <definedName name="ミニトマト">エコ農リスト!$C$81:$C$85</definedName>
    <definedName name="モミジガサ">エコ農リスト!$C$86</definedName>
    <definedName name="モロヘイヤ">エコ農リスト!$C$87</definedName>
    <definedName name="ヤマノイモ">エコ農リスト!$C$88</definedName>
    <definedName name="ユズ">エコ農リスト!$C$104</definedName>
    <definedName name="ラッカセイ">エコ農リスト!$C$89</definedName>
    <definedName name="ラッキョウ">エコ農リスト!$C$90</definedName>
    <definedName name="リンゴ">エコ農リスト!$C$105</definedName>
    <definedName name="ルッコラ">エコ農リスト!$C$91</definedName>
    <definedName name="レタス">エコ農リスト!$C$92:$C$93</definedName>
    <definedName name="レモン">エコ農リスト!$C$106</definedName>
    <definedName name="温州ミカン">エコ農リスト!$C$96</definedName>
    <definedName name="小麦">エコ農リスト!$C$7</definedName>
    <definedName name="食用つばき">エコ農リスト!$C$107</definedName>
    <definedName name="水稲">エコ農リスト!$C$6</definedName>
    <definedName name="茶">エコ農リスト!$C$108</definedName>
    <definedName name="非結球レタス">エコ農リスト!$C$71:$C$73</definedName>
    <definedName name="葉ショウガ">エコ農リスト!$C$66</definedName>
    <definedName name="葉ダイコン">エコ農リスト!$C$67:$C$68</definedName>
    <definedName name="養液栽培基準検索表">'栽培計画書（養液栽培）'!$M$41:$R$44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H9" i="3" s="1" a="1"/>
  <c r="H9" i="3" s="1"/>
  <c r="N23" i="3"/>
  <c r="Q23" i="3" s="1"/>
  <c r="O23" i="3"/>
  <c r="X23" i="3"/>
  <c r="N24" i="3"/>
  <c r="U24" i="3" s="1"/>
  <c r="O24" i="3"/>
  <c r="X24" i="3"/>
  <c r="N25" i="3"/>
  <c r="Q25" i="3" s="1"/>
  <c r="O25" i="3"/>
  <c r="X25" i="3"/>
  <c r="N26" i="3"/>
  <c r="Q26" i="3" s="1"/>
  <c r="O26" i="3"/>
  <c r="X26" i="3"/>
  <c r="N27" i="3"/>
  <c r="Q27" i="3" s="1"/>
  <c r="O27" i="3"/>
  <c r="X27" i="3"/>
  <c r="M42" i="3"/>
  <c r="M43" i="3"/>
  <c r="M44" i="3"/>
  <c r="Z27" i="3" l="1"/>
  <c r="Y27" i="3"/>
  <c r="U27" i="3"/>
  <c r="T27" i="3"/>
  <c r="Z26" i="3"/>
  <c r="U25" i="3"/>
  <c r="T25" i="3"/>
  <c r="R25" i="3"/>
  <c r="Z25" i="3"/>
  <c r="Y25" i="3"/>
  <c r="Y24" i="3"/>
  <c r="Q24" i="3"/>
  <c r="Q28" i="3" s="1" a="1"/>
  <c r="Q28" i="3" s="1"/>
  <c r="Q36" i="3" s="1"/>
  <c r="Q33" i="3" s="1"/>
  <c r="Q34" i="3" s="1"/>
  <c r="T24" i="3"/>
  <c r="R24" i="3"/>
  <c r="U23" i="3"/>
  <c r="Z23" i="3"/>
  <c r="Y23" i="3"/>
  <c r="Y26" i="3"/>
  <c r="R27" i="3"/>
  <c r="U26" i="3"/>
  <c r="R23" i="3"/>
  <c r="T26" i="3"/>
  <c r="Z24" i="3"/>
  <c r="X28" i="3"/>
  <c r="R26" i="3"/>
  <c r="U28" i="3" l="1" a="1"/>
  <c r="U28" i="3" s="1"/>
  <c r="U36" i="3" s="1"/>
  <c r="U33" i="3" s="1"/>
  <c r="U34" i="3" s="1"/>
  <c r="Z28" i="3"/>
  <c r="Y28" i="3"/>
  <c r="R28" i="3" a="1"/>
  <c r="R28" i="3" s="1"/>
  <c r="R36" i="3" s="1"/>
  <c r="R33" i="3" s="1"/>
  <c r="R34" i="3" s="1"/>
  <c r="C103" i="12" l="1"/>
  <c r="B103" i="12"/>
  <c r="C102" i="12"/>
  <c r="B102" i="12"/>
  <c r="C101" i="12"/>
  <c r="B101" i="12"/>
  <c r="C100" i="12"/>
  <c r="B100" i="12"/>
  <c r="C99" i="12"/>
  <c r="B99" i="12"/>
  <c r="C98" i="12"/>
  <c r="B98" i="12"/>
  <c r="C97" i="12"/>
  <c r="B97" i="12"/>
  <c r="C96" i="12"/>
  <c r="B96" i="12"/>
  <c r="C95" i="12"/>
  <c r="B95" i="12"/>
  <c r="C94" i="12"/>
  <c r="B94" i="12"/>
  <c r="B93" i="12"/>
  <c r="B92" i="12"/>
  <c r="B91" i="12"/>
  <c r="B90" i="12"/>
  <c r="B89" i="12"/>
  <c r="C88" i="12"/>
  <c r="B88" i="12"/>
  <c r="C87" i="12"/>
  <c r="B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C59" i="12"/>
  <c r="B59" i="12"/>
  <c r="C58" i="12"/>
  <c r="B58" i="12"/>
  <c r="C57" i="12"/>
  <c r="B57" i="12"/>
  <c r="C56" i="12"/>
  <c r="B56" i="12"/>
  <c r="C55" i="12"/>
  <c r="B55" i="12"/>
  <c r="C54" i="12"/>
  <c r="B54" i="12"/>
  <c r="C37" i="3" l="1"/>
  <c r="C30" i="3"/>
  <c r="C23" i="3"/>
  <c r="P25" i="3" s="1"/>
  <c r="C16" i="3"/>
  <c r="P24" i="3" s="1"/>
  <c r="P23" i="3"/>
  <c r="T23" i="3" s="1"/>
  <c r="T28" i="3" s="1" a="1"/>
  <c r="T28" i="3" s="1"/>
  <c r="T36" i="3" s="1"/>
  <c r="T33" i="3" s="1"/>
  <c r="T34" i="3" s="1"/>
  <c r="H37" i="3" l="1" a="1"/>
  <c r="H37" i="3" s="1"/>
  <c r="P27" i="3"/>
  <c r="H30" i="3" a="1"/>
  <c r="H30" i="3" s="1"/>
  <c r="P26" i="3"/>
  <c r="H23" i="3" a="1"/>
  <c r="H23" i="3" s="1"/>
  <c r="H16" i="3" a="1"/>
  <c r="H16" i="3" s="1"/>
  <c r="P7" i="14" l="1"/>
  <c r="Q7" i="14"/>
  <c r="P8" i="14"/>
  <c r="Q8" i="14"/>
  <c r="P9" i="14"/>
  <c r="Q9" i="14"/>
  <c r="P10" i="14"/>
  <c r="Q10" i="14"/>
  <c r="P11" i="14"/>
  <c r="Q11" i="14"/>
  <c r="P12" i="14"/>
  <c r="Q12" i="14"/>
  <c r="P13" i="14"/>
  <c r="Q13" i="14"/>
  <c r="P14" i="14"/>
  <c r="Q14" i="14"/>
  <c r="P15" i="14"/>
  <c r="Q15" i="14"/>
  <c r="P16" i="14"/>
  <c r="Q16" i="14"/>
  <c r="P17" i="14"/>
  <c r="Q17" i="14"/>
  <c r="P18" i="14"/>
  <c r="Q18" i="14"/>
  <c r="P19" i="14"/>
  <c r="Q19" i="14"/>
  <c r="P20" i="14"/>
  <c r="Q20" i="14"/>
  <c r="P21" i="14"/>
  <c r="Q21" i="14"/>
  <c r="P22" i="14"/>
  <c r="Q22" i="14"/>
  <c r="P23" i="14"/>
  <c r="Q23" i="14"/>
  <c r="P24" i="14"/>
  <c r="Q24" i="14"/>
  <c r="P25" i="14"/>
  <c r="Q25" i="14"/>
  <c r="P26" i="14"/>
  <c r="Q26" i="14"/>
  <c r="P27" i="14"/>
  <c r="Q27" i="14"/>
  <c r="P28" i="14"/>
  <c r="Q28" i="14"/>
  <c r="P29" i="14"/>
  <c r="Q29" i="14"/>
  <c r="P30" i="14"/>
  <c r="Q30" i="14"/>
  <c r="P31" i="14"/>
  <c r="Q31" i="14"/>
  <c r="P32" i="14"/>
  <c r="Q32" i="14"/>
  <c r="P33" i="14"/>
  <c r="Q33" i="14"/>
  <c r="P34" i="14"/>
  <c r="Q34" i="14"/>
  <c r="P35" i="14"/>
  <c r="Q35" i="14"/>
  <c r="P36" i="14"/>
  <c r="Q36" i="14"/>
  <c r="P37" i="14"/>
  <c r="Q37" i="14"/>
  <c r="P38" i="14"/>
  <c r="Q38" i="14"/>
  <c r="P39" i="14"/>
  <c r="Q39" i="14"/>
  <c r="P40" i="14"/>
  <c r="Q40" i="14"/>
  <c r="P41" i="14"/>
  <c r="Q41" i="14"/>
  <c r="P42" i="14"/>
  <c r="Q42" i="14"/>
  <c r="P43" i="14"/>
  <c r="Q43" i="14"/>
  <c r="P44" i="14"/>
  <c r="Q44" i="14"/>
  <c r="P45" i="14"/>
  <c r="Q45" i="14"/>
  <c r="P46" i="14"/>
  <c r="Q46" i="14"/>
  <c r="P47" i="14"/>
  <c r="Q47" i="14"/>
  <c r="P48" i="14"/>
  <c r="Q48" i="14"/>
  <c r="P49" i="14"/>
  <c r="Q49" i="14"/>
  <c r="P50" i="14"/>
  <c r="Q50" i="14"/>
  <c r="P51" i="14"/>
  <c r="Q51" i="14"/>
  <c r="P52" i="14"/>
  <c r="Q52" i="14"/>
  <c r="P53" i="14"/>
  <c r="Q53" i="14"/>
  <c r="P54" i="14"/>
  <c r="Q54" i="14"/>
  <c r="P55" i="14"/>
  <c r="Q55" i="14"/>
  <c r="P56" i="14"/>
  <c r="Q56" i="14"/>
  <c r="P57" i="14"/>
  <c r="Q57" i="14"/>
  <c r="P58" i="14"/>
  <c r="Q58" i="14"/>
  <c r="P59" i="14"/>
  <c r="Q59" i="14"/>
  <c r="P60" i="14"/>
  <c r="Q60" i="14"/>
  <c r="P61" i="14"/>
  <c r="Q61" i="14"/>
  <c r="P62" i="14"/>
  <c r="Q62" i="14"/>
  <c r="P63" i="14"/>
  <c r="Q63" i="14"/>
  <c r="P64" i="14"/>
  <c r="Q64" i="14"/>
  <c r="P65" i="14"/>
  <c r="Q65" i="14"/>
  <c r="P66" i="14"/>
  <c r="Q66" i="14"/>
  <c r="P67" i="14"/>
  <c r="Q67" i="14"/>
  <c r="P68" i="14"/>
  <c r="Q68" i="14"/>
  <c r="P69" i="14"/>
  <c r="Q69" i="14"/>
  <c r="P70" i="14"/>
  <c r="Q70" i="14"/>
  <c r="P71" i="14"/>
  <c r="Q71" i="14"/>
  <c r="P72" i="14"/>
  <c r="Q72" i="14"/>
  <c r="P73" i="14"/>
  <c r="Q73" i="14"/>
  <c r="P74" i="14"/>
  <c r="Q74" i="14"/>
  <c r="P75" i="14"/>
  <c r="Q75" i="14"/>
  <c r="P76" i="14"/>
  <c r="Q76" i="14"/>
  <c r="P77" i="14"/>
  <c r="Q77" i="14"/>
  <c r="P78" i="14"/>
  <c r="Q78" i="14"/>
  <c r="P79" i="14"/>
  <c r="Q79" i="14"/>
  <c r="P80" i="14"/>
  <c r="Q80" i="14"/>
  <c r="P81" i="14"/>
  <c r="Q81" i="14"/>
  <c r="P82" i="14"/>
  <c r="Q82" i="14"/>
  <c r="P83" i="14"/>
  <c r="Q83" i="14"/>
  <c r="P84" i="14"/>
  <c r="Q84" i="14"/>
  <c r="P85" i="14"/>
  <c r="Q85" i="14"/>
  <c r="P86" i="14"/>
  <c r="Q86" i="14"/>
  <c r="P87" i="14"/>
  <c r="Q87" i="14"/>
  <c r="P88" i="14"/>
  <c r="Q88" i="14"/>
  <c r="P89" i="14"/>
  <c r="Q89" i="14"/>
  <c r="P90" i="14"/>
  <c r="Q90" i="14"/>
  <c r="P91" i="14"/>
  <c r="Q91" i="14"/>
  <c r="P92" i="14"/>
  <c r="Q92" i="14"/>
  <c r="P93" i="14"/>
  <c r="Q93" i="14"/>
  <c r="P94" i="14"/>
  <c r="Q94" i="14"/>
  <c r="P95" i="14"/>
  <c r="Q95" i="14"/>
  <c r="P96" i="14"/>
  <c r="Q96" i="14"/>
  <c r="P97" i="14"/>
  <c r="Q97" i="14"/>
  <c r="P98" i="14"/>
  <c r="Q98" i="14"/>
  <c r="P99" i="14"/>
  <c r="Q99" i="14"/>
  <c r="P100" i="14"/>
  <c r="Q100" i="14"/>
  <c r="P101" i="14"/>
  <c r="Q101" i="14"/>
  <c r="P102" i="14"/>
  <c r="Q102" i="14"/>
  <c r="P103" i="14"/>
  <c r="Q103" i="14"/>
  <c r="P104" i="14"/>
  <c r="Q104" i="14"/>
  <c r="P105" i="14"/>
  <c r="Q105" i="14"/>
  <c r="P106" i="14"/>
  <c r="Q106" i="14"/>
  <c r="P107" i="14"/>
  <c r="Q107" i="14"/>
  <c r="P108" i="14"/>
  <c r="Q108" i="14"/>
  <c r="Q6" i="14"/>
  <c r="P6" i="14"/>
  <c r="M7" i="14"/>
  <c r="N7" i="14"/>
  <c r="M8" i="14"/>
  <c r="N8" i="14"/>
  <c r="M9" i="14"/>
  <c r="N9" i="14"/>
  <c r="M10" i="14"/>
  <c r="N10" i="14"/>
  <c r="M11" i="14"/>
  <c r="N11" i="14"/>
  <c r="M12" i="14"/>
  <c r="N12" i="14"/>
  <c r="M13" i="14"/>
  <c r="N13" i="14"/>
  <c r="M14" i="14"/>
  <c r="N14" i="14"/>
  <c r="M15" i="14"/>
  <c r="N15" i="14"/>
  <c r="M16" i="14"/>
  <c r="N16" i="14"/>
  <c r="M17" i="14"/>
  <c r="N17" i="14"/>
  <c r="M18" i="14"/>
  <c r="N18" i="14"/>
  <c r="M19" i="14"/>
  <c r="N19" i="14"/>
  <c r="M20" i="14"/>
  <c r="N20" i="14"/>
  <c r="M21" i="14"/>
  <c r="N21" i="14"/>
  <c r="M22" i="14"/>
  <c r="N22" i="14"/>
  <c r="M23" i="14"/>
  <c r="N23" i="14"/>
  <c r="M24" i="14"/>
  <c r="N24" i="14"/>
  <c r="M25" i="14"/>
  <c r="N25" i="14"/>
  <c r="M26" i="14"/>
  <c r="N26" i="14"/>
  <c r="M27" i="14"/>
  <c r="N27" i="14"/>
  <c r="M28" i="14"/>
  <c r="N28" i="14"/>
  <c r="M29" i="14"/>
  <c r="N29" i="14"/>
  <c r="M30" i="14"/>
  <c r="N30" i="14"/>
  <c r="M31" i="14"/>
  <c r="N31" i="14"/>
  <c r="M32" i="14"/>
  <c r="N32" i="14"/>
  <c r="M33" i="14"/>
  <c r="N33" i="14"/>
  <c r="M34" i="14"/>
  <c r="N34" i="14"/>
  <c r="M35" i="14"/>
  <c r="N35" i="14"/>
  <c r="M36" i="14"/>
  <c r="N36" i="14"/>
  <c r="M37" i="14"/>
  <c r="N37" i="14"/>
  <c r="M38" i="14"/>
  <c r="N38" i="14"/>
  <c r="M39" i="14"/>
  <c r="N39" i="14"/>
  <c r="M40" i="14"/>
  <c r="N40" i="14"/>
  <c r="M41" i="14"/>
  <c r="N41" i="14"/>
  <c r="M42" i="14"/>
  <c r="N42" i="14"/>
  <c r="M43" i="14"/>
  <c r="N43" i="14"/>
  <c r="M44" i="14"/>
  <c r="N44" i="14"/>
  <c r="M45" i="14"/>
  <c r="N45" i="14"/>
  <c r="M46" i="14"/>
  <c r="N46" i="14"/>
  <c r="M47" i="14"/>
  <c r="N47" i="14"/>
  <c r="M48" i="14"/>
  <c r="N48" i="14"/>
  <c r="M49" i="14"/>
  <c r="N49" i="14"/>
  <c r="M50" i="14"/>
  <c r="N50" i="14"/>
  <c r="M51" i="14"/>
  <c r="N51" i="14"/>
  <c r="M52" i="14"/>
  <c r="N52" i="14"/>
  <c r="M53" i="14"/>
  <c r="N53" i="14"/>
  <c r="M54" i="14"/>
  <c r="N54" i="14"/>
  <c r="M55" i="14"/>
  <c r="N55" i="14"/>
  <c r="M56" i="14"/>
  <c r="N56" i="14"/>
  <c r="M57" i="14"/>
  <c r="N57" i="14"/>
  <c r="M58" i="14"/>
  <c r="N58" i="14"/>
  <c r="M59" i="14"/>
  <c r="N59" i="14"/>
  <c r="M60" i="14"/>
  <c r="N60" i="14"/>
  <c r="M61" i="14"/>
  <c r="N61" i="14"/>
  <c r="M62" i="14"/>
  <c r="N62" i="14"/>
  <c r="M63" i="14"/>
  <c r="N63" i="14"/>
  <c r="M64" i="14"/>
  <c r="N64" i="14"/>
  <c r="M65" i="14"/>
  <c r="N65" i="14"/>
  <c r="M66" i="14"/>
  <c r="N66" i="14"/>
  <c r="M67" i="14"/>
  <c r="N67" i="14"/>
  <c r="M68" i="14"/>
  <c r="N68" i="14"/>
  <c r="M69" i="14"/>
  <c r="N69" i="14"/>
  <c r="M70" i="14"/>
  <c r="N70" i="14"/>
  <c r="M71" i="14"/>
  <c r="N71" i="14"/>
  <c r="M72" i="14"/>
  <c r="N72" i="14"/>
  <c r="M73" i="14"/>
  <c r="N73" i="14"/>
  <c r="M74" i="14"/>
  <c r="N74" i="14"/>
  <c r="M75" i="14"/>
  <c r="N75" i="14"/>
  <c r="M76" i="14"/>
  <c r="N76" i="14"/>
  <c r="M77" i="14"/>
  <c r="N77" i="14"/>
  <c r="M78" i="14"/>
  <c r="N78" i="14"/>
  <c r="M79" i="14"/>
  <c r="N79" i="14"/>
  <c r="M80" i="14"/>
  <c r="N80" i="14"/>
  <c r="M81" i="14"/>
  <c r="N81" i="14"/>
  <c r="M82" i="14"/>
  <c r="N82" i="14"/>
  <c r="M83" i="14"/>
  <c r="N83" i="14"/>
  <c r="M84" i="14"/>
  <c r="N84" i="14"/>
  <c r="M85" i="14"/>
  <c r="N85" i="14"/>
  <c r="M86" i="14"/>
  <c r="N86" i="14"/>
  <c r="M87" i="14"/>
  <c r="N87" i="14"/>
  <c r="M88" i="14"/>
  <c r="N88" i="14"/>
  <c r="M89" i="14"/>
  <c r="N89" i="14"/>
  <c r="M90" i="14"/>
  <c r="N90" i="14"/>
  <c r="M91" i="14"/>
  <c r="N91" i="14"/>
  <c r="M92" i="14"/>
  <c r="N92" i="14"/>
  <c r="M93" i="14"/>
  <c r="N93" i="14"/>
  <c r="M94" i="14"/>
  <c r="N94" i="14"/>
  <c r="M95" i="14"/>
  <c r="N95" i="14"/>
  <c r="M96" i="14"/>
  <c r="N96" i="14"/>
  <c r="M97" i="14"/>
  <c r="N97" i="14"/>
  <c r="M98" i="14"/>
  <c r="N98" i="14"/>
  <c r="M99" i="14"/>
  <c r="N99" i="14"/>
  <c r="M100" i="14"/>
  <c r="N100" i="14"/>
  <c r="M101" i="14"/>
  <c r="N101" i="14"/>
  <c r="M102" i="14"/>
  <c r="N102" i="14"/>
  <c r="M103" i="14"/>
  <c r="N103" i="14"/>
  <c r="M104" i="14"/>
  <c r="N104" i="14"/>
  <c r="M105" i="14"/>
  <c r="N105" i="14"/>
  <c r="M106" i="14"/>
  <c r="N106" i="14"/>
  <c r="M107" i="14"/>
  <c r="N107" i="14"/>
  <c r="M108" i="14"/>
  <c r="N108" i="14"/>
  <c r="N6" i="14"/>
  <c r="M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6" i="14"/>
  <c r="M121" i="14"/>
  <c r="M120" i="14"/>
  <c r="F114" i="14"/>
  <c r="E114" i="14"/>
  <c r="F113" i="14"/>
  <c r="E113" i="14"/>
  <c r="F112" i="14"/>
  <c r="E112" i="14"/>
  <c r="I108" i="14"/>
  <c r="H108" i="14"/>
  <c r="F108" i="14"/>
  <c r="E108" i="14"/>
  <c r="I107" i="14"/>
  <c r="H107" i="14"/>
  <c r="F107" i="14"/>
  <c r="E107" i="14"/>
  <c r="I106" i="14"/>
  <c r="H106" i="14"/>
  <c r="F106" i="14"/>
  <c r="E106" i="14"/>
  <c r="I105" i="14"/>
  <c r="H105" i="14"/>
  <c r="F105" i="14"/>
  <c r="E105" i="14"/>
  <c r="I104" i="14"/>
  <c r="H104" i="14"/>
  <c r="F104" i="14"/>
  <c r="E104" i="14"/>
  <c r="I103" i="14"/>
  <c r="H103" i="14"/>
  <c r="F103" i="14"/>
  <c r="E103" i="14"/>
  <c r="I102" i="14"/>
  <c r="H102" i="14"/>
  <c r="F102" i="14"/>
  <c r="E102" i="14"/>
  <c r="I101" i="14"/>
  <c r="H101" i="14"/>
  <c r="F101" i="14"/>
  <c r="E101" i="14"/>
  <c r="I100" i="14"/>
  <c r="H100" i="14"/>
  <c r="F100" i="14"/>
  <c r="E100" i="14"/>
  <c r="I99" i="14"/>
  <c r="H99" i="14"/>
  <c r="F99" i="14"/>
  <c r="E99" i="14"/>
  <c r="I98" i="14"/>
  <c r="H98" i="14"/>
  <c r="F98" i="14"/>
  <c r="E98" i="14"/>
  <c r="I97" i="14"/>
  <c r="H97" i="14"/>
  <c r="F97" i="14"/>
  <c r="E97" i="14"/>
  <c r="I96" i="14"/>
  <c r="H96" i="14"/>
  <c r="F96" i="14"/>
  <c r="E96" i="14"/>
  <c r="I95" i="14"/>
  <c r="H95" i="14"/>
  <c r="F95" i="14"/>
  <c r="E95" i="14"/>
  <c r="I94" i="14"/>
  <c r="H94" i="14"/>
  <c r="F94" i="14"/>
  <c r="E94" i="14"/>
  <c r="I93" i="14"/>
  <c r="H93" i="14"/>
  <c r="F93" i="14"/>
  <c r="E93" i="14"/>
  <c r="I92" i="14"/>
  <c r="H92" i="14"/>
  <c r="F92" i="14"/>
  <c r="E92" i="14"/>
  <c r="I91" i="14"/>
  <c r="H91" i="14"/>
  <c r="F91" i="14"/>
  <c r="E91" i="14"/>
  <c r="I90" i="14"/>
  <c r="H90" i="14"/>
  <c r="F90" i="14"/>
  <c r="E90" i="14"/>
  <c r="I89" i="14"/>
  <c r="H89" i="14"/>
  <c r="F89" i="14"/>
  <c r="E89" i="14"/>
  <c r="I88" i="14"/>
  <c r="H88" i="14"/>
  <c r="F88" i="14"/>
  <c r="E88" i="14"/>
  <c r="I87" i="14"/>
  <c r="H87" i="14"/>
  <c r="F87" i="14"/>
  <c r="E87" i="14"/>
  <c r="I85" i="14"/>
  <c r="H85" i="14"/>
  <c r="F85" i="14"/>
  <c r="E85" i="14"/>
  <c r="I84" i="14"/>
  <c r="H84" i="14"/>
  <c r="F84" i="14"/>
  <c r="E84" i="14"/>
  <c r="I83" i="14"/>
  <c r="H83" i="14"/>
  <c r="F83" i="14"/>
  <c r="E83" i="14"/>
  <c r="I82" i="14"/>
  <c r="H82" i="14"/>
  <c r="F82" i="14"/>
  <c r="E82" i="14"/>
  <c r="I81" i="14"/>
  <c r="H81" i="14"/>
  <c r="F81" i="14"/>
  <c r="E81" i="14"/>
  <c r="I80" i="14"/>
  <c r="H80" i="14"/>
  <c r="F80" i="14"/>
  <c r="E80" i="14"/>
  <c r="I79" i="14"/>
  <c r="H79" i="14"/>
  <c r="F79" i="14"/>
  <c r="E79" i="14"/>
  <c r="I78" i="14"/>
  <c r="H78" i="14"/>
  <c r="F78" i="14"/>
  <c r="E78" i="14"/>
  <c r="I77" i="14"/>
  <c r="H77" i="14"/>
  <c r="F77" i="14"/>
  <c r="E77" i="14"/>
  <c r="I76" i="14"/>
  <c r="H76" i="14"/>
  <c r="F76" i="14"/>
  <c r="E76" i="14"/>
  <c r="I75" i="14"/>
  <c r="H75" i="14"/>
  <c r="F75" i="14"/>
  <c r="E75" i="14"/>
  <c r="I74" i="14"/>
  <c r="H74" i="14"/>
  <c r="F74" i="14"/>
  <c r="E74" i="14"/>
  <c r="I73" i="14"/>
  <c r="H73" i="14"/>
  <c r="F73" i="14"/>
  <c r="E73" i="14"/>
  <c r="I72" i="14"/>
  <c r="H72" i="14"/>
  <c r="F72" i="14"/>
  <c r="E72" i="14"/>
  <c r="I71" i="14"/>
  <c r="H71" i="14"/>
  <c r="F71" i="14"/>
  <c r="E71" i="14"/>
  <c r="I70" i="14"/>
  <c r="H70" i="14"/>
  <c r="F70" i="14"/>
  <c r="E70" i="14"/>
  <c r="I68" i="14"/>
  <c r="H68" i="14"/>
  <c r="F68" i="14"/>
  <c r="E68" i="14"/>
  <c r="I67" i="14"/>
  <c r="H67" i="14"/>
  <c r="F67" i="14"/>
  <c r="E67" i="14"/>
  <c r="I66" i="14"/>
  <c r="H66" i="14"/>
  <c r="F66" i="14"/>
  <c r="E66" i="14"/>
  <c r="I65" i="14"/>
  <c r="H65" i="14"/>
  <c r="F65" i="14"/>
  <c r="E65" i="14"/>
  <c r="I64" i="14"/>
  <c r="H64" i="14"/>
  <c r="F64" i="14"/>
  <c r="E64" i="14"/>
  <c r="I63" i="14"/>
  <c r="H63" i="14"/>
  <c r="F63" i="14"/>
  <c r="E63" i="14"/>
  <c r="I62" i="14"/>
  <c r="H62" i="14"/>
  <c r="F62" i="14"/>
  <c r="E62" i="14"/>
  <c r="I61" i="14"/>
  <c r="H61" i="14"/>
  <c r="F61" i="14"/>
  <c r="E61" i="14"/>
  <c r="I60" i="14"/>
  <c r="H60" i="14"/>
  <c r="F60" i="14"/>
  <c r="E60" i="14"/>
  <c r="I59" i="14"/>
  <c r="H59" i="14"/>
  <c r="F59" i="14"/>
  <c r="E59" i="14"/>
  <c r="I58" i="14"/>
  <c r="H58" i="14"/>
  <c r="F58" i="14"/>
  <c r="E58" i="14"/>
  <c r="I57" i="14"/>
  <c r="H57" i="14"/>
  <c r="F57" i="14"/>
  <c r="E57" i="14"/>
  <c r="I56" i="14"/>
  <c r="H56" i="14"/>
  <c r="F56" i="14"/>
  <c r="E56" i="14"/>
  <c r="I55" i="14"/>
  <c r="H55" i="14"/>
  <c r="F55" i="14"/>
  <c r="E55" i="14"/>
  <c r="I54" i="14"/>
  <c r="H54" i="14"/>
  <c r="F54" i="14"/>
  <c r="E54" i="14"/>
  <c r="I53" i="14"/>
  <c r="H53" i="14"/>
  <c r="F53" i="14"/>
  <c r="E53" i="14"/>
  <c r="I52" i="14"/>
  <c r="H52" i="14"/>
  <c r="F52" i="14"/>
  <c r="E52" i="14"/>
  <c r="I51" i="14"/>
  <c r="H51" i="14"/>
  <c r="F51" i="14"/>
  <c r="E51" i="14"/>
  <c r="I50" i="14"/>
  <c r="H50" i="14"/>
  <c r="F50" i="14"/>
  <c r="E50" i="14"/>
  <c r="I49" i="14"/>
  <c r="H49" i="14"/>
  <c r="F49" i="14"/>
  <c r="E49" i="14"/>
  <c r="I48" i="14"/>
  <c r="H48" i="14"/>
  <c r="F48" i="14"/>
  <c r="E48" i="14"/>
  <c r="I47" i="14"/>
  <c r="H47" i="14"/>
  <c r="F47" i="14"/>
  <c r="E47" i="14"/>
  <c r="I46" i="14"/>
  <c r="H46" i="14"/>
  <c r="F46" i="14"/>
  <c r="E46" i="14"/>
  <c r="I45" i="14"/>
  <c r="H45" i="14"/>
  <c r="F45" i="14"/>
  <c r="E45" i="14"/>
  <c r="I44" i="14"/>
  <c r="H44" i="14"/>
  <c r="F44" i="14"/>
  <c r="E44" i="14"/>
  <c r="I43" i="14"/>
  <c r="H43" i="14"/>
  <c r="F43" i="14"/>
  <c r="E43" i="14"/>
  <c r="I42" i="14"/>
  <c r="H42" i="14"/>
  <c r="F42" i="14"/>
  <c r="E42" i="14"/>
  <c r="I41" i="14"/>
  <c r="H41" i="14"/>
  <c r="F41" i="14"/>
  <c r="E41" i="14"/>
  <c r="I40" i="14"/>
  <c r="H40" i="14"/>
  <c r="F40" i="14"/>
  <c r="E40" i="14"/>
  <c r="I39" i="14"/>
  <c r="H39" i="14"/>
  <c r="F39" i="14"/>
  <c r="E39" i="14"/>
  <c r="I38" i="14"/>
  <c r="H38" i="14"/>
  <c r="F38" i="14"/>
  <c r="E38" i="14"/>
  <c r="I37" i="14"/>
  <c r="H37" i="14"/>
  <c r="F37" i="14"/>
  <c r="E37" i="14"/>
  <c r="I36" i="14"/>
  <c r="H36" i="14"/>
  <c r="F36" i="14"/>
  <c r="E36" i="14"/>
  <c r="I35" i="14"/>
  <c r="H35" i="14"/>
  <c r="F35" i="14"/>
  <c r="E35" i="14"/>
  <c r="I34" i="14"/>
  <c r="H34" i="14"/>
  <c r="F34" i="14"/>
  <c r="E34" i="14"/>
  <c r="I33" i="14"/>
  <c r="H33" i="14"/>
  <c r="F33" i="14"/>
  <c r="E33" i="14"/>
  <c r="I32" i="14"/>
  <c r="H32" i="14"/>
  <c r="F32" i="14"/>
  <c r="E32" i="14"/>
  <c r="I31" i="14"/>
  <c r="H31" i="14"/>
  <c r="F31" i="14"/>
  <c r="E31" i="14"/>
  <c r="I30" i="14"/>
  <c r="H30" i="14"/>
  <c r="F30" i="14"/>
  <c r="E30" i="14"/>
  <c r="I29" i="14"/>
  <c r="H29" i="14"/>
  <c r="F29" i="14"/>
  <c r="E29" i="14"/>
  <c r="I28" i="14"/>
  <c r="H28" i="14"/>
  <c r="F28" i="14"/>
  <c r="E28" i="14"/>
  <c r="I27" i="14"/>
  <c r="H27" i="14"/>
  <c r="F27" i="14"/>
  <c r="E27" i="14"/>
  <c r="I26" i="14"/>
  <c r="H26" i="14"/>
  <c r="F26" i="14"/>
  <c r="E26" i="14"/>
  <c r="I25" i="14"/>
  <c r="H25" i="14"/>
  <c r="F25" i="14"/>
  <c r="E25" i="14"/>
  <c r="I24" i="14"/>
  <c r="H24" i="14"/>
  <c r="F24" i="14"/>
  <c r="E24" i="14"/>
  <c r="I23" i="14"/>
  <c r="H23" i="14"/>
  <c r="F23" i="14"/>
  <c r="E23" i="14"/>
  <c r="I22" i="14"/>
  <c r="H22" i="14"/>
  <c r="F22" i="14"/>
  <c r="E22" i="14"/>
  <c r="I21" i="14"/>
  <c r="H21" i="14"/>
  <c r="F21" i="14"/>
  <c r="E21" i="14"/>
  <c r="I20" i="14"/>
  <c r="H20" i="14"/>
  <c r="F20" i="14"/>
  <c r="E20" i="14"/>
  <c r="I19" i="14"/>
  <c r="H19" i="14"/>
  <c r="F19" i="14"/>
  <c r="E19" i="14"/>
  <c r="I18" i="14"/>
  <c r="H18" i="14"/>
  <c r="F18" i="14"/>
  <c r="E18" i="14"/>
  <c r="I17" i="14"/>
  <c r="H17" i="14"/>
  <c r="F17" i="14"/>
  <c r="E17" i="14"/>
  <c r="I16" i="14"/>
  <c r="H16" i="14"/>
  <c r="F16" i="14"/>
  <c r="E16" i="14"/>
  <c r="I15" i="14"/>
  <c r="H15" i="14"/>
  <c r="F15" i="14"/>
  <c r="E15" i="14"/>
  <c r="I14" i="14"/>
  <c r="H14" i="14"/>
  <c r="F14" i="14"/>
  <c r="E14" i="14"/>
  <c r="I13" i="14"/>
  <c r="H13" i="14"/>
  <c r="F13" i="14"/>
  <c r="E13" i="14"/>
  <c r="I12" i="14"/>
  <c r="H12" i="14"/>
  <c r="F12" i="14"/>
  <c r="E12" i="14"/>
  <c r="I11" i="14"/>
  <c r="H11" i="14"/>
  <c r="F11" i="14"/>
  <c r="E11" i="14"/>
  <c r="I10" i="14"/>
  <c r="H10" i="14"/>
  <c r="F10" i="14"/>
  <c r="E10" i="14"/>
  <c r="I9" i="14"/>
  <c r="H9" i="14"/>
  <c r="F9" i="14"/>
  <c r="E9" i="14"/>
  <c r="I8" i="14"/>
  <c r="H8" i="14"/>
  <c r="F8" i="14"/>
  <c r="E8" i="14"/>
  <c r="I7" i="14"/>
  <c r="H7" i="14"/>
  <c r="F7" i="14"/>
  <c r="E7" i="14"/>
  <c r="I6" i="14"/>
  <c r="H6" i="14"/>
  <c r="F6" i="14"/>
  <c r="E6"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<sst xmlns="http://schemas.openxmlformats.org/spreadsheetml/2006/main" count="862" uniqueCount="506">
  <si>
    <t>申請者氏名：</t>
    <rPh sb="0" eb="3">
      <t>シンセイシャ</t>
    </rPh>
    <rPh sb="3" eb="5">
      <t>シメイ</t>
    </rPh>
    <phoneticPr fontId="6"/>
  </si>
  <si>
    <t>＊１</t>
    <phoneticPr fontId="6"/>
  </si>
  <si>
    <t>認証区分</t>
    <rPh sb="0" eb="1">
      <t>ニン</t>
    </rPh>
    <phoneticPr fontId="6"/>
  </si>
  <si>
    <t>作付面積</t>
    <rPh sb="0" eb="2">
      <t>サクツ</t>
    </rPh>
    <rPh sb="2" eb="4">
      <t>メンセキ</t>
    </rPh>
    <phoneticPr fontId="6"/>
  </si>
  <si>
    <t>栽培期間</t>
    <rPh sb="0" eb="2">
      <t>サイバイ</t>
    </rPh>
    <rPh sb="2" eb="4">
      <t>キカン</t>
    </rPh>
    <phoneticPr fontId="6"/>
  </si>
  <si>
    <t>目標収量
（kg/10a）</t>
    <rPh sb="0" eb="2">
      <t>モクヒョウ</t>
    </rPh>
    <rPh sb="2" eb="4">
      <t>シュウリョウ</t>
    </rPh>
    <phoneticPr fontId="6"/>
  </si>
  <si>
    <t>農産物名</t>
    <rPh sb="0" eb="3">
      <t>ノウサンブツ</t>
    </rPh>
    <rPh sb="3" eb="4">
      <t>メイ</t>
    </rPh>
    <phoneticPr fontId="6"/>
  </si>
  <si>
    <t>＊３</t>
    <phoneticPr fontId="6"/>
  </si>
  <si>
    <t>＊2</t>
    <phoneticPr fontId="6"/>
  </si>
  <si>
    <t>化学合成農薬</t>
    <rPh sb="0" eb="2">
      <t>カガク</t>
    </rPh>
    <rPh sb="2" eb="4">
      <t>ゴウセイ</t>
    </rPh>
    <rPh sb="4" eb="6">
      <t>ノウヤク</t>
    </rPh>
    <phoneticPr fontId="6"/>
  </si>
  <si>
    <t>(a)</t>
    <phoneticPr fontId="6"/>
  </si>
  <si>
    <t>使用回数（回）</t>
    <rPh sb="5" eb="6">
      <t>カイ</t>
    </rPh>
    <phoneticPr fontId="6"/>
  </si>
  <si>
    <t>月</t>
    <rPh sb="0" eb="1">
      <t>ツキ</t>
    </rPh>
    <phoneticPr fontId="6"/>
  </si>
  <si>
    <t>～</t>
    <phoneticPr fontId="6"/>
  </si>
  <si>
    <t>化学合成農薬削減の技術
　具体的内容</t>
    <phoneticPr fontId="6"/>
  </si>
  <si>
    <t>＊４　別表１－２「東京都エコ農産物における養液栽培の基準」から該当する技術を番号で選び記入すること。</t>
    <rPh sb="3" eb="5">
      <t>ベッピョウ</t>
    </rPh>
    <rPh sb="31" eb="33">
      <t>ガイトウ</t>
    </rPh>
    <rPh sb="35" eb="36">
      <t>ワザ</t>
    </rPh>
    <rPh sb="36" eb="37">
      <t>ジュツ</t>
    </rPh>
    <rPh sb="38" eb="40">
      <t>バンゴウ</t>
    </rPh>
    <rPh sb="41" eb="42">
      <t>エラ</t>
    </rPh>
    <rPh sb="43" eb="45">
      <t>キニュウ</t>
    </rPh>
    <phoneticPr fontId="6"/>
  </si>
  <si>
    <t>＊３　予定している化学合成農薬の使用回数を記入すること。
　　別表２「東京都エコ農産物における化学合成農薬使用回数・化学肥料使用基準」に記載された上限値を下回ること。</t>
    <rPh sb="3" eb="5">
      <t>ヨテイ</t>
    </rPh>
    <rPh sb="9" eb="11">
      <t>カガク</t>
    </rPh>
    <rPh sb="21" eb="23">
      <t>キニュウ</t>
    </rPh>
    <rPh sb="35" eb="38">
      <t>トウキョウト</t>
    </rPh>
    <rPh sb="40" eb="43">
      <t>ノウサンブツ</t>
    </rPh>
    <rPh sb="47" eb="49">
      <t>カガク</t>
    </rPh>
    <rPh sb="73" eb="76">
      <t>ジョウゲンチ</t>
    </rPh>
    <rPh sb="77" eb="79">
      <t>シタマワ</t>
    </rPh>
    <phoneticPr fontId="6"/>
  </si>
  <si>
    <t>＊２　別表１－１「東京都エコ農産物における土づくり、化学合成農薬と化学肥料の使用を削減させる効果の高い技術等」から
　　養液栽培で選択可能な該当する技術を番号で選び記入すること。</t>
    <rPh sb="3" eb="5">
      <t>ベッピョウ</t>
    </rPh>
    <rPh sb="41" eb="43">
      <t>サクゲン</t>
    </rPh>
    <rPh sb="60" eb="62">
      <t>ヨウエキ</t>
    </rPh>
    <rPh sb="62" eb="64">
      <t>サイバイ</t>
    </rPh>
    <rPh sb="65" eb="67">
      <t>センタク</t>
    </rPh>
    <rPh sb="67" eb="69">
      <t>カノウ</t>
    </rPh>
    <rPh sb="70" eb="72">
      <t>ガイトウ</t>
    </rPh>
    <rPh sb="74" eb="75">
      <t>ワザ</t>
    </rPh>
    <rPh sb="75" eb="76">
      <t>ジュツ</t>
    </rPh>
    <rPh sb="77" eb="79">
      <t>バンゴウ</t>
    </rPh>
    <rPh sb="80" eb="81">
      <t>エラ</t>
    </rPh>
    <rPh sb="82" eb="84">
      <t>キニュウ</t>
    </rPh>
    <phoneticPr fontId="6"/>
  </si>
  <si>
    <t>＊１　別表２「都内における化学合成農薬使用回数・化学肥料使用基準」に記載の作物名、作型を記入すること。</t>
    <rPh sb="3" eb="5">
      <t>ベッピョウ</t>
    </rPh>
    <rPh sb="34" eb="36">
      <t>キサイ</t>
    </rPh>
    <rPh sb="37" eb="39">
      <t>サクモツ</t>
    </rPh>
    <rPh sb="39" eb="40">
      <t>メイ</t>
    </rPh>
    <rPh sb="41" eb="42">
      <t>サク</t>
    </rPh>
    <rPh sb="42" eb="43">
      <t>ガタ</t>
    </rPh>
    <rPh sb="44" eb="46">
      <t>キニュウ</t>
    </rPh>
    <phoneticPr fontId="6"/>
  </si>
  <si>
    <t>排液流出防止の技術
　具体的内容</t>
    <rPh sb="0" eb="2">
      <t>ハイエキ</t>
    </rPh>
    <rPh sb="7" eb="9">
      <t>ギジュツ</t>
    </rPh>
    <phoneticPr fontId="6"/>
  </si>
  <si>
    <t>養液栽培の形式</t>
    <rPh sb="0" eb="2">
      <t>ヨウエキ</t>
    </rPh>
    <rPh sb="2" eb="4">
      <t>サイバイ</t>
    </rPh>
    <rPh sb="5" eb="7">
      <t>ケイシキ</t>
    </rPh>
    <phoneticPr fontId="6"/>
  </si>
  <si>
    <t>施設</t>
    <phoneticPr fontId="6"/>
  </si>
  <si>
    <t>具体的内容</t>
    <rPh sb="0" eb="3">
      <t>グタイテキ</t>
    </rPh>
    <rPh sb="3" eb="5">
      <t>ナイヨウ</t>
    </rPh>
    <phoneticPr fontId="6"/>
  </si>
  <si>
    <t>番号</t>
    <phoneticPr fontId="6"/>
  </si>
  <si>
    <t>＊４</t>
    <phoneticPr fontId="6"/>
  </si>
  <si>
    <t>作型
施設</t>
    <rPh sb="0" eb="1">
      <t>サク</t>
    </rPh>
    <rPh sb="1" eb="2">
      <t>ガタ</t>
    </rPh>
    <phoneticPr fontId="6"/>
  </si>
  <si>
    <t>廃棄資材の処理方法</t>
    <rPh sb="0" eb="2">
      <t>ハイキ</t>
    </rPh>
    <rPh sb="2" eb="4">
      <t>シザイ</t>
    </rPh>
    <rPh sb="5" eb="7">
      <t>ショリ</t>
    </rPh>
    <rPh sb="7" eb="9">
      <t>ホウホウ</t>
    </rPh>
    <phoneticPr fontId="6"/>
  </si>
  <si>
    <t>排液流出
防止の技術</t>
    <rPh sb="0" eb="2">
      <t>ハイエキ</t>
    </rPh>
    <rPh sb="2" eb="4">
      <t>リュウシュツ</t>
    </rPh>
    <rPh sb="5" eb="7">
      <t>ボウシ</t>
    </rPh>
    <rPh sb="8" eb="10">
      <t>ギジュツ</t>
    </rPh>
    <phoneticPr fontId="6"/>
  </si>
  <si>
    <t>化学合成農薬削減の技術</t>
    <rPh sb="0" eb="2">
      <t>カガク</t>
    </rPh>
    <rPh sb="2" eb="4">
      <t>ゴウセイ</t>
    </rPh>
    <rPh sb="4" eb="6">
      <t>ノウヤク</t>
    </rPh>
    <rPh sb="6" eb="8">
      <t>サクゲン</t>
    </rPh>
    <rPh sb="9" eb="11">
      <t>ギジュツ</t>
    </rPh>
    <phoneticPr fontId="6"/>
  </si>
  <si>
    <t>東京都エコ農産物認証申請書（養液栽培計画書）</t>
    <rPh sb="14" eb="16">
      <t>ヨウエキ</t>
    </rPh>
    <rPh sb="16" eb="18">
      <t>サイバイ</t>
    </rPh>
    <rPh sb="18" eb="21">
      <t>ケイカクショ</t>
    </rPh>
    <phoneticPr fontId="6"/>
  </si>
  <si>
    <t>⑩</t>
    <phoneticPr fontId="6"/>
  </si>
  <si>
    <t>③</t>
    <phoneticPr fontId="6"/>
  </si>
  <si>
    <t>④</t>
    <phoneticPr fontId="6"/>
  </si>
  <si>
    <t>①</t>
    <phoneticPr fontId="6"/>
  </si>
  <si>
    <t>　③堆肥に添加し再利用
　⑥薄めて公設下水道へ排水</t>
    <rPh sb="2" eb="4">
      <t>タイヒ</t>
    </rPh>
    <rPh sb="5" eb="7">
      <t>テンカ</t>
    </rPh>
    <rPh sb="8" eb="11">
      <t>サイリヨウ</t>
    </rPh>
    <rPh sb="14" eb="15">
      <t>ウス</t>
    </rPh>
    <rPh sb="17" eb="19">
      <t>コウセツ</t>
    </rPh>
    <rPh sb="19" eb="22">
      <t>ゲスイドウ</t>
    </rPh>
    <rPh sb="23" eb="25">
      <t>ハイスイ</t>
    </rPh>
    <phoneticPr fontId="6"/>
  </si>
  <si>
    <t>　④ＢＴ剤をローテーション散布に組み込む
　⑩ハウスの開口部に防虫ネットを張る</t>
    <rPh sb="4" eb="5">
      <t>ザイ</t>
    </rPh>
    <rPh sb="13" eb="15">
      <t>サンプ</t>
    </rPh>
    <rPh sb="16" eb="17">
      <t>ク</t>
    </rPh>
    <rPh sb="18" eb="19">
      <t>コ</t>
    </rPh>
    <rPh sb="27" eb="30">
      <t>カイコウブ</t>
    </rPh>
    <rPh sb="31" eb="33">
      <t>ボウチュウ</t>
    </rPh>
    <rPh sb="37" eb="38">
      <t>ハ</t>
    </rPh>
    <phoneticPr fontId="6"/>
  </si>
  <si>
    <t>　ロックウール栽培システム</t>
    <rPh sb="7" eb="9">
      <t>サイバイ</t>
    </rPh>
    <phoneticPr fontId="6"/>
  </si>
  <si>
    <t>⑥</t>
    <phoneticPr fontId="6"/>
  </si>
  <si>
    <t>産業廃棄物として処分</t>
    <rPh sb="0" eb="2">
      <t>サンギョウ</t>
    </rPh>
    <rPh sb="2" eb="5">
      <t>ハイキブツ</t>
    </rPh>
    <rPh sb="8" eb="10">
      <t>ショブン</t>
    </rPh>
    <phoneticPr fontId="6"/>
  </si>
  <si>
    <t>促成長期</t>
    <rPh sb="0" eb="2">
      <t>ソクセイ</t>
    </rPh>
    <rPh sb="2" eb="4">
      <t>チョウキ</t>
    </rPh>
    <phoneticPr fontId="6"/>
  </si>
  <si>
    <t>ミニトマト</t>
    <phoneticPr fontId="6"/>
  </si>
  <si>
    <t>　①循環型の栽培システム使用</t>
    <phoneticPr fontId="6"/>
  </si>
  <si>
    <t>　⑥抵抗性品種利用（ＣＦ桃太郎ファイト）
　⑩ハウスの開口部に防虫ネットを張る</t>
    <rPh sb="2" eb="5">
      <t>テイコウセイ</t>
    </rPh>
    <rPh sb="5" eb="7">
      <t>ヒンシュ</t>
    </rPh>
    <rPh sb="7" eb="9">
      <t>リヨウ</t>
    </rPh>
    <rPh sb="12" eb="15">
      <t>モモタロウ</t>
    </rPh>
    <rPh sb="27" eb="30">
      <t>カイコウブ</t>
    </rPh>
    <rPh sb="31" eb="33">
      <t>ボウチュウ</t>
    </rPh>
    <rPh sb="37" eb="38">
      <t>ハ</t>
    </rPh>
    <phoneticPr fontId="6"/>
  </si>
  <si>
    <t>　樽栽培システム</t>
    <rPh sb="1" eb="2">
      <t>タル</t>
    </rPh>
    <rPh sb="2" eb="4">
      <t>サイバイ</t>
    </rPh>
    <phoneticPr fontId="6"/>
  </si>
  <si>
    <t>有機性資材は堆肥利用
それ以外は産業廃棄物
として処分</t>
    <rPh sb="0" eb="3">
      <t>ユウキセイ</t>
    </rPh>
    <rPh sb="3" eb="5">
      <t>シザイ</t>
    </rPh>
    <rPh sb="6" eb="8">
      <t>タイヒ</t>
    </rPh>
    <rPh sb="8" eb="10">
      <t>リヨウ</t>
    </rPh>
    <rPh sb="13" eb="15">
      <t>イガイ</t>
    </rPh>
    <rPh sb="16" eb="18">
      <t>サンギョウ</t>
    </rPh>
    <rPh sb="18" eb="21">
      <t>ハイキブツ</t>
    </rPh>
    <rPh sb="25" eb="27">
      <t>ショブン</t>
    </rPh>
    <phoneticPr fontId="6"/>
  </si>
  <si>
    <t>トマト</t>
    <phoneticPr fontId="6"/>
  </si>
  <si>
    <t>コマツナ</t>
  </si>
  <si>
    <t>【化学合成農薬削減技術】</t>
  </si>
  <si>
    <t>【化学肥料削減技術】</t>
  </si>
  <si>
    <t>【土づくりの技術】</t>
  </si>
  <si>
    <t>練馬区</t>
  </si>
  <si>
    <t>目黒区</t>
  </si>
  <si>
    <t>大田区</t>
  </si>
  <si>
    <t>世田谷区</t>
  </si>
  <si>
    <t>中野区</t>
  </si>
  <si>
    <t>杉並区</t>
  </si>
  <si>
    <t>板橋区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</si>
  <si>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</si>
  <si>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</si>
  <si>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</si>
  <si>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</si>
  <si>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</si>
  <si>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</si>
  <si>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</si>
  <si>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</si>
  <si>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</si>
  <si>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</si>
  <si>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</si>
  <si>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</si>
  <si>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</si>
  <si>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</si>
  <si>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</si>
  <si>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</si>
  <si>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</si>
  <si>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</si>
  <si>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</si>
  <si>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</si>
  <si>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</si>
  <si>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</si>
  <si>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</si>
  <si>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</si>
  <si>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</si>
  <si>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</si>
  <si>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</si>
  <si>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</si>
  <si>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</si>
  <si>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新島村</t>
  </si>
  <si>
    <t>三宅村</t>
  </si>
  <si>
    <t>八丈町</t>
  </si>
  <si>
    <t>小笠原村</t>
  </si>
  <si>
    <t>島しょ</t>
    <rPh sb="0" eb="1">
      <t>トウ</t>
    </rPh>
    <phoneticPr fontId="5"/>
  </si>
  <si>
    <t>番号</t>
    <rPh sb="0" eb="2">
      <t>バンゴウ</t>
    </rPh>
    <phoneticPr fontId="5"/>
  </si>
  <si>
    <t>地域</t>
    <rPh sb="0" eb="2">
      <t>チイキ</t>
    </rPh>
    <phoneticPr fontId="5"/>
  </si>
  <si>
    <t>区部</t>
    <rPh sb="0" eb="2">
      <t>クブ</t>
    </rPh>
    <phoneticPr fontId="5"/>
  </si>
  <si>
    <t>北区</t>
  </si>
  <si>
    <t>北多摩</t>
    <rPh sb="0" eb="3">
      <t>キタタマ</t>
    </rPh>
    <phoneticPr fontId="5"/>
  </si>
  <si>
    <t>南多摩</t>
    <rPh sb="0" eb="3">
      <t>ミナミタマ</t>
    </rPh>
    <phoneticPr fontId="5"/>
  </si>
  <si>
    <t>西多摩</t>
    <rPh sb="0" eb="3">
      <t>ニシタマ</t>
    </rPh>
    <phoneticPr fontId="5"/>
  </si>
  <si>
    <t>西多摩郡瑞穂町</t>
    <rPh sb="0" eb="4">
      <t>ニシタマグン</t>
    </rPh>
    <phoneticPr fontId="5"/>
  </si>
  <si>
    <t>西多摩郡日の出町</t>
    <phoneticPr fontId="5"/>
  </si>
  <si>
    <t>西多摩郡檜原村</t>
    <phoneticPr fontId="5"/>
  </si>
  <si>
    <t>西多摩郡奥多摩町</t>
    <phoneticPr fontId="5"/>
  </si>
  <si>
    <t>大島町</t>
  </si>
  <si>
    <t>利島村</t>
  </si>
  <si>
    <t>神津島村</t>
  </si>
  <si>
    <t>御蔵島村</t>
  </si>
  <si>
    <t>青ヶ島村</t>
  </si>
  <si>
    <t>（区市町村を選択）</t>
    <rPh sb="1" eb="2">
      <t>ク</t>
    </rPh>
    <rPh sb="2" eb="4">
      <t>シチョウ</t>
    </rPh>
    <rPh sb="4" eb="5">
      <t>ムラ</t>
    </rPh>
    <rPh sb="6" eb="8">
      <t>センタク</t>
    </rPh>
    <phoneticPr fontId="5"/>
  </si>
  <si>
    <t xml:space="preserve"> ① 　　堆肥施用</t>
  </si>
  <si>
    <t xml:space="preserve"> ② 　　緑肥作物利用 </t>
  </si>
  <si>
    <t xml:space="preserve"> ①　　　 局所施肥</t>
  </si>
  <si>
    <t xml:space="preserve"> ②　　　 肥効調節型肥料施肥</t>
  </si>
  <si>
    <t xml:space="preserve"> ③　　　 有機質肥料施肥</t>
  </si>
  <si>
    <t xml:space="preserve"> ③ 　　その他　試験研究機関等で開発された技術</t>
  </si>
  <si>
    <t xml:space="preserve"> ④　　　 その他　　試験研究機関等で開発された技術</t>
  </si>
  <si>
    <t>別表２</t>
    <rPh sb="0" eb="2">
      <t>ベッピョウ</t>
    </rPh>
    <phoneticPr fontId="16"/>
  </si>
  <si>
    <t>東京都内における化学合成農薬・化学肥料慣行使用基準</t>
    <phoneticPr fontId="6"/>
  </si>
  <si>
    <t>および認証区分ごとの使用上限値　早見表　　　　令和６年４月現在</t>
    <rPh sb="16" eb="19">
      <t>ハヤミヒョウ</t>
    </rPh>
    <rPh sb="23" eb="24">
      <t>レイ</t>
    </rPh>
    <rPh sb="24" eb="25">
      <t>ワ</t>
    </rPh>
    <rPh sb="26" eb="27">
      <t>ネン</t>
    </rPh>
    <rPh sb="28" eb="29">
      <t>ガツ</t>
    </rPh>
    <rPh sb="29" eb="31">
      <t>ゲンザイ</t>
    </rPh>
    <phoneticPr fontId="6"/>
  </si>
  <si>
    <t>種</t>
    <phoneticPr fontId="6"/>
  </si>
  <si>
    <t>化学合成農薬
（延べ使用成分回数）</t>
    <phoneticPr fontId="6"/>
  </si>
  <si>
    <t>化学肥料
（窒素成分kg/10a）</t>
    <phoneticPr fontId="6"/>
  </si>
  <si>
    <t>備</t>
    <phoneticPr fontId="16"/>
  </si>
  <si>
    <t>類</t>
    <rPh sb="0" eb="1">
      <t>タグイ</t>
    </rPh>
    <phoneticPr fontId="6"/>
  </si>
  <si>
    <t>農 産 物 名</t>
    <rPh sb="0" eb="1">
      <t>ノウ</t>
    </rPh>
    <rPh sb="2" eb="3">
      <t>サン</t>
    </rPh>
    <rPh sb="4" eb="5">
      <t>ブツ</t>
    </rPh>
    <phoneticPr fontId="6"/>
  </si>
  <si>
    <t>作　型</t>
    <phoneticPr fontId="6"/>
  </si>
  <si>
    <t>慣行
使用基準</t>
    <rPh sb="0" eb="2">
      <t>カンコウ</t>
    </rPh>
    <rPh sb="3" eb="5">
      <t>シヨウ</t>
    </rPh>
    <rPh sb="5" eb="7">
      <t>キジュン</t>
    </rPh>
    <phoneticPr fontId="6"/>
  </si>
  <si>
    <r>
      <rPr>
        <b/>
        <sz val="9"/>
        <color theme="1"/>
        <rFont val="FTT-UD丸ゴ_ラージ M"/>
        <family val="3"/>
        <charset val="128"/>
      </rPr>
      <t>東京エコ25</t>
    </r>
    <r>
      <rPr>
        <sz val="9"/>
        <color theme="1"/>
        <rFont val="FTT-UD丸ゴ_ラージ M"/>
        <family val="3"/>
        <charset val="128"/>
      </rPr>
      <t>の上限値</t>
    </r>
    <rPh sb="0" eb="2">
      <t>トウキョウ</t>
    </rPh>
    <rPh sb="7" eb="10">
      <t>ジョウゲンチ</t>
    </rPh>
    <phoneticPr fontId="6"/>
  </si>
  <si>
    <r>
      <rPr>
        <b/>
        <sz val="9"/>
        <color theme="1"/>
        <rFont val="FTT-UD丸ゴ_ラージ M"/>
        <family val="3"/>
        <charset val="128"/>
      </rPr>
      <t>東京エコ50</t>
    </r>
    <r>
      <rPr>
        <sz val="9"/>
        <color theme="1"/>
        <rFont val="FTT-UD丸ゴ_ラージ M"/>
        <family val="3"/>
        <charset val="128"/>
      </rPr>
      <t>の上限値</t>
    </r>
    <rPh sb="0" eb="2">
      <t>トウキョウ</t>
    </rPh>
    <phoneticPr fontId="6"/>
  </si>
  <si>
    <t>考</t>
    <phoneticPr fontId="6"/>
  </si>
  <si>
    <t>作</t>
    <rPh sb="0" eb="1">
      <t>サク</t>
    </rPh>
    <phoneticPr fontId="6"/>
  </si>
  <si>
    <t>水稲</t>
    <rPh sb="0" eb="2">
      <t>スイトウ</t>
    </rPh>
    <phoneticPr fontId="6"/>
  </si>
  <si>
    <t>普通</t>
    <rPh sb="0" eb="2">
      <t>フツウ</t>
    </rPh>
    <phoneticPr fontId="6"/>
  </si>
  <si>
    <t>物</t>
    <phoneticPr fontId="6"/>
  </si>
  <si>
    <t>小麦</t>
    <rPh sb="0" eb="2">
      <t>コムギ</t>
    </rPh>
    <phoneticPr fontId="6"/>
  </si>
  <si>
    <t>普通</t>
    <phoneticPr fontId="6"/>
  </si>
  <si>
    <t>アイスプラント</t>
    <phoneticPr fontId="6"/>
  </si>
  <si>
    <t>春～冬まき</t>
    <rPh sb="0" eb="1">
      <t>ハル</t>
    </rPh>
    <rPh sb="2" eb="3">
      <t>フユ</t>
    </rPh>
    <phoneticPr fontId="6"/>
  </si>
  <si>
    <t>アシタバ</t>
  </si>
  <si>
    <t>アスパラガス</t>
    <phoneticPr fontId="6"/>
  </si>
  <si>
    <t>半促成長期どり</t>
    <rPh sb="0" eb="1">
      <t>ハン</t>
    </rPh>
    <rPh sb="1" eb="3">
      <t>ソクセイ</t>
    </rPh>
    <rPh sb="3" eb="5">
      <t>チョウキ</t>
    </rPh>
    <phoneticPr fontId="6"/>
  </si>
  <si>
    <t>イチゴ</t>
    <phoneticPr fontId="6"/>
  </si>
  <si>
    <t>促成（施設）</t>
    <rPh sb="0" eb="2">
      <t>ソクセイ</t>
    </rPh>
    <rPh sb="3" eb="5">
      <t>シセツ</t>
    </rPh>
    <phoneticPr fontId="6"/>
  </si>
  <si>
    <t>ウド</t>
    <phoneticPr fontId="6"/>
  </si>
  <si>
    <t>早熟・普通</t>
    <rPh sb="3" eb="5">
      <t>フツウ</t>
    </rPh>
    <phoneticPr fontId="6"/>
  </si>
  <si>
    <t>抑制</t>
    <rPh sb="0" eb="2">
      <t>ヨクセイ</t>
    </rPh>
    <phoneticPr fontId="6"/>
  </si>
  <si>
    <t>カボチャ</t>
  </si>
  <si>
    <t>普通</t>
  </si>
  <si>
    <t>カリフラワー</t>
    <phoneticPr fontId="6"/>
  </si>
  <si>
    <t>夏まき</t>
  </si>
  <si>
    <t>キャベツ</t>
  </si>
  <si>
    <t>春まき夏どり</t>
    <rPh sb="0" eb="1">
      <t>ハル</t>
    </rPh>
    <rPh sb="3" eb="4">
      <t>ナツ</t>
    </rPh>
    <phoneticPr fontId="6"/>
  </si>
  <si>
    <t>夏まき秋冬どり</t>
    <phoneticPr fontId="6"/>
  </si>
  <si>
    <t>野</t>
    <phoneticPr fontId="6"/>
  </si>
  <si>
    <t>秋まき初夏どり</t>
    <phoneticPr fontId="6"/>
  </si>
  <si>
    <t>キュウリ</t>
    <phoneticPr fontId="6"/>
  </si>
  <si>
    <t>半促成（施設）</t>
    <rPh sb="0" eb="1">
      <t>ハン</t>
    </rPh>
    <rPh sb="1" eb="3">
      <t>ソクセイ</t>
    </rPh>
    <rPh sb="4" eb="6">
      <t>シセツ</t>
    </rPh>
    <phoneticPr fontId="6"/>
  </si>
  <si>
    <t>早熟・普通</t>
    <rPh sb="0" eb="2">
      <t>ソウジュク</t>
    </rPh>
    <rPh sb="3" eb="5">
      <t>フツウ</t>
    </rPh>
    <phoneticPr fontId="6"/>
  </si>
  <si>
    <t>抑制（施設）</t>
    <rPh sb="0" eb="2">
      <t>ヨクセイ</t>
    </rPh>
    <rPh sb="3" eb="5">
      <t>シセツ</t>
    </rPh>
    <phoneticPr fontId="6"/>
  </si>
  <si>
    <t>ケール</t>
    <phoneticPr fontId="16"/>
  </si>
  <si>
    <t>春まき・夏まき</t>
    <phoneticPr fontId="16"/>
  </si>
  <si>
    <t>コカブ</t>
    <phoneticPr fontId="6"/>
  </si>
  <si>
    <t>冬まき・春まき</t>
    <rPh sb="0" eb="1">
      <t>フユ</t>
    </rPh>
    <rPh sb="4" eb="5">
      <t>ハル</t>
    </rPh>
    <phoneticPr fontId="6"/>
  </si>
  <si>
    <t>夏まき・秋まき</t>
    <rPh sb="0" eb="1">
      <t>ナツ</t>
    </rPh>
    <phoneticPr fontId="6"/>
  </si>
  <si>
    <t>ゴボウ</t>
    <phoneticPr fontId="6"/>
  </si>
  <si>
    <t>春～秋まき（露地）</t>
    <rPh sb="6" eb="8">
      <t>ロジ</t>
    </rPh>
    <phoneticPr fontId="6"/>
  </si>
  <si>
    <t>春～秋まき（施設）</t>
    <rPh sb="6" eb="8">
      <t>シセツ</t>
    </rPh>
    <phoneticPr fontId="6"/>
  </si>
  <si>
    <t>冬まき（露地）</t>
    <rPh sb="4" eb="6">
      <t>ロジ</t>
    </rPh>
    <phoneticPr fontId="6"/>
  </si>
  <si>
    <t>冬まき（施設）</t>
    <rPh sb="4" eb="6">
      <t>シセツ</t>
    </rPh>
    <phoneticPr fontId="6"/>
  </si>
  <si>
    <t>菜</t>
    <phoneticPr fontId="6"/>
  </si>
  <si>
    <t>サツマイモ</t>
  </si>
  <si>
    <t>サトイモ</t>
  </si>
  <si>
    <t>*１</t>
    <phoneticPr fontId="6"/>
  </si>
  <si>
    <t>サヤインゲン</t>
    <phoneticPr fontId="6"/>
  </si>
  <si>
    <t>サヤエンドウ</t>
    <phoneticPr fontId="6"/>
  </si>
  <si>
    <t>秋まき</t>
    <rPh sb="0" eb="1">
      <t>アキ</t>
    </rPh>
    <phoneticPr fontId="6"/>
  </si>
  <si>
    <t>秋まき（島しょ）</t>
    <rPh sb="0" eb="1">
      <t>アキ</t>
    </rPh>
    <rPh sb="4" eb="5">
      <t>トウ</t>
    </rPh>
    <phoneticPr fontId="6"/>
  </si>
  <si>
    <t>*２</t>
    <phoneticPr fontId="16"/>
  </si>
  <si>
    <t>シシトウ</t>
    <phoneticPr fontId="6"/>
  </si>
  <si>
    <t>ジャガイモ</t>
  </si>
  <si>
    <t>春作</t>
  </si>
  <si>
    <t>秋作</t>
  </si>
  <si>
    <t>シュンギク</t>
  </si>
  <si>
    <t>秋まき</t>
  </si>
  <si>
    <t>ショウガ</t>
    <phoneticPr fontId="6"/>
  </si>
  <si>
    <t>半促成・普通</t>
    <rPh sb="0" eb="1">
      <t>ハン</t>
    </rPh>
    <rPh sb="1" eb="3">
      <t>ソクセイ</t>
    </rPh>
    <rPh sb="4" eb="6">
      <t>フツウ</t>
    </rPh>
    <phoneticPr fontId="6"/>
  </si>
  <si>
    <t>スイートコーン</t>
    <phoneticPr fontId="6"/>
  </si>
  <si>
    <t>スイカ</t>
    <phoneticPr fontId="6"/>
  </si>
  <si>
    <t>早熟</t>
    <rPh sb="0" eb="2">
      <t>ソウジュク</t>
    </rPh>
    <phoneticPr fontId="6"/>
  </si>
  <si>
    <t>ズッキーニ</t>
    <phoneticPr fontId="6"/>
  </si>
  <si>
    <t>ダイコン</t>
  </si>
  <si>
    <t>春まき</t>
    <rPh sb="0" eb="1">
      <t>ハル</t>
    </rPh>
    <phoneticPr fontId="6"/>
  </si>
  <si>
    <t>夏まき・秋まき</t>
    <rPh sb="0" eb="1">
      <t>ナツ</t>
    </rPh>
    <rPh sb="4" eb="5">
      <t>アキ</t>
    </rPh>
    <phoneticPr fontId="6"/>
  </si>
  <si>
    <t>冬まき</t>
    <rPh sb="0" eb="1">
      <t>フユ</t>
    </rPh>
    <phoneticPr fontId="6"/>
  </si>
  <si>
    <t>タマネギ</t>
  </si>
  <si>
    <t>チンゲンサイ</t>
    <phoneticPr fontId="6"/>
  </si>
  <si>
    <t>春まき・夏まき</t>
    <rPh sb="0" eb="1">
      <t>ハル</t>
    </rPh>
    <rPh sb="4" eb="5">
      <t>ナツ</t>
    </rPh>
    <phoneticPr fontId="6"/>
  </si>
  <si>
    <t>秋まき・冬まき</t>
    <rPh sb="0" eb="1">
      <t>アキ</t>
    </rPh>
    <rPh sb="4" eb="5">
      <t>フユ</t>
    </rPh>
    <phoneticPr fontId="6"/>
  </si>
  <si>
    <t>促成（施設）</t>
    <phoneticPr fontId="6"/>
  </si>
  <si>
    <t>*３</t>
  </si>
  <si>
    <t>半促成（施設）</t>
    <phoneticPr fontId="6"/>
  </si>
  <si>
    <t>小笠原（施設）</t>
    <rPh sb="0" eb="3">
      <t>オガサワラ</t>
    </rPh>
    <rPh sb="4" eb="6">
      <t>シセツ</t>
    </rPh>
    <phoneticPr fontId="6"/>
  </si>
  <si>
    <t>*３
*４</t>
    <phoneticPr fontId="6"/>
  </si>
  <si>
    <t>野</t>
  </si>
  <si>
    <t>ナス</t>
    <phoneticPr fontId="6"/>
  </si>
  <si>
    <t>ナバナ類</t>
    <rPh sb="3" eb="4">
      <t>ルイ</t>
    </rPh>
    <phoneticPr fontId="6"/>
  </si>
  <si>
    <t>ニガウリ</t>
    <phoneticPr fontId="6"/>
  </si>
  <si>
    <t>ニンジン</t>
    <phoneticPr fontId="6"/>
  </si>
  <si>
    <t>ニンニク</t>
  </si>
  <si>
    <t>普通</t>
    <rPh sb="0" eb="2">
      <t>フツウ</t>
    </rPh>
    <phoneticPr fontId="25"/>
  </si>
  <si>
    <t>ネギ</t>
  </si>
  <si>
    <t>春まき</t>
    <phoneticPr fontId="6"/>
  </si>
  <si>
    <t>*５</t>
    <phoneticPr fontId="6"/>
  </si>
  <si>
    <t>秋まき</t>
    <phoneticPr fontId="6"/>
  </si>
  <si>
    <t>ハクサイ</t>
  </si>
  <si>
    <t>葉ショウガ</t>
    <rPh sb="0" eb="1">
      <t>ハ</t>
    </rPh>
    <phoneticPr fontId="6"/>
  </si>
  <si>
    <t>葉ダイコン</t>
    <rPh sb="0" eb="1">
      <t>ハ</t>
    </rPh>
    <phoneticPr fontId="6"/>
  </si>
  <si>
    <t>春まき</t>
  </si>
  <si>
    <t>春～秋まき</t>
    <rPh sb="0" eb="1">
      <t>ハル</t>
    </rPh>
    <rPh sb="2" eb="3">
      <t>アキ</t>
    </rPh>
    <phoneticPr fontId="25"/>
  </si>
  <si>
    <t>ピーマン</t>
    <phoneticPr fontId="6"/>
  </si>
  <si>
    <t>早熟</t>
    <phoneticPr fontId="6"/>
  </si>
  <si>
    <t>非結球レタス</t>
    <rPh sb="0" eb="1">
      <t>ヒ</t>
    </rPh>
    <rPh sb="1" eb="3">
      <t>ケッキュウ</t>
    </rPh>
    <phoneticPr fontId="6"/>
  </si>
  <si>
    <t>夏まき</t>
    <phoneticPr fontId="6"/>
  </si>
  <si>
    <t>菜</t>
  </si>
  <si>
    <t>ブロッコリー</t>
  </si>
  <si>
    <t>夏まき</t>
    <rPh sb="0" eb="1">
      <t>ナツ</t>
    </rPh>
    <phoneticPr fontId="6"/>
  </si>
  <si>
    <t>ホウレンソウ</t>
  </si>
  <si>
    <t>春～初秋まき</t>
  </si>
  <si>
    <t>秋まき・冬まき</t>
    <phoneticPr fontId="6"/>
  </si>
  <si>
    <t>ミズナ</t>
    <phoneticPr fontId="6"/>
  </si>
  <si>
    <t>春～秋まき</t>
  </si>
  <si>
    <t>モミジガサ</t>
    <phoneticPr fontId="6"/>
  </si>
  <si>
    <t>-</t>
    <phoneticPr fontId="16"/>
  </si>
  <si>
    <t>-</t>
  </si>
  <si>
    <t>*６</t>
    <phoneticPr fontId="16"/>
  </si>
  <si>
    <t>モロヘイヤ</t>
    <phoneticPr fontId="6"/>
  </si>
  <si>
    <t>ヤマノイモ</t>
    <phoneticPr fontId="6"/>
  </si>
  <si>
    <t>*７</t>
    <phoneticPr fontId="16"/>
  </si>
  <si>
    <t>ラッカセイ</t>
    <phoneticPr fontId="6"/>
  </si>
  <si>
    <t>ラッキョウ</t>
    <phoneticPr fontId="6"/>
  </si>
  <si>
    <t>普通（１年掘り）</t>
    <rPh sb="0" eb="2">
      <t>フツウ</t>
    </rPh>
    <rPh sb="4" eb="5">
      <t>ネン</t>
    </rPh>
    <rPh sb="5" eb="6">
      <t>ホ</t>
    </rPh>
    <phoneticPr fontId="6"/>
  </si>
  <si>
    <t>野</t>
    <rPh sb="0" eb="1">
      <t>ノ</t>
    </rPh>
    <phoneticPr fontId="16"/>
  </si>
  <si>
    <t>ルッコラ</t>
    <phoneticPr fontId="6"/>
  </si>
  <si>
    <t>春まき・秋まき</t>
    <rPh sb="0" eb="1">
      <t>ハル</t>
    </rPh>
    <rPh sb="4" eb="5">
      <t>アキ</t>
    </rPh>
    <phoneticPr fontId="6"/>
  </si>
  <si>
    <t>レタス</t>
  </si>
  <si>
    <t>イチジク</t>
    <phoneticPr fontId="6"/>
  </si>
  <si>
    <t>ウメ</t>
    <phoneticPr fontId="6"/>
  </si>
  <si>
    <t>温州ミカン</t>
    <rPh sb="0" eb="2">
      <t>ウンシュウ</t>
    </rPh>
    <phoneticPr fontId="6"/>
  </si>
  <si>
    <t>果</t>
    <phoneticPr fontId="6"/>
  </si>
  <si>
    <t>カキ</t>
    <phoneticPr fontId="6"/>
  </si>
  <si>
    <t>キウイフルーツ</t>
    <phoneticPr fontId="6"/>
  </si>
  <si>
    <t>クリ</t>
    <phoneticPr fontId="6"/>
  </si>
  <si>
    <t>ナシ</t>
    <phoneticPr fontId="6"/>
  </si>
  <si>
    <t>樹</t>
    <phoneticPr fontId="6"/>
  </si>
  <si>
    <t>ブドウ</t>
    <phoneticPr fontId="6"/>
  </si>
  <si>
    <t>ブルーベリー</t>
    <phoneticPr fontId="6"/>
  </si>
  <si>
    <t>施設</t>
    <rPh sb="0" eb="2">
      <t>シセツ</t>
    </rPh>
    <phoneticPr fontId="6"/>
  </si>
  <si>
    <t>ユズ</t>
    <phoneticPr fontId="6"/>
  </si>
  <si>
    <t>リンゴ</t>
    <phoneticPr fontId="6"/>
  </si>
  <si>
    <t>レモン</t>
    <phoneticPr fontId="6"/>
  </si>
  <si>
    <t>*8</t>
    <phoneticPr fontId="16"/>
  </si>
  <si>
    <t xml:space="preserve"> 作物
工芸 </t>
    <rPh sb="4" eb="6">
      <t>コウゲイ</t>
    </rPh>
    <phoneticPr fontId="6"/>
  </si>
  <si>
    <t>茶</t>
  </si>
  <si>
    <t>備</t>
    <rPh sb="0" eb="1">
      <t>ビ</t>
    </rPh>
    <phoneticPr fontId="16"/>
  </si>
  <si>
    <r>
      <rPr>
        <b/>
        <sz val="9"/>
        <color theme="1"/>
        <rFont val="FTT-UD丸ゴ_ラージ M"/>
        <family val="3"/>
        <charset val="128"/>
      </rPr>
      <t xml:space="preserve">東京エコ25
（養液栽培）
</t>
    </r>
    <r>
      <rPr>
        <sz val="9"/>
        <color theme="1"/>
        <rFont val="FTT-UD丸ゴ_ラージ M"/>
        <family val="3"/>
        <charset val="128"/>
      </rPr>
      <t>の上限値</t>
    </r>
    <rPh sb="0" eb="2">
      <t>トウキョウ</t>
    </rPh>
    <rPh sb="8" eb="12">
      <t>ヨウエキサイバイ</t>
    </rPh>
    <rPh sb="15" eb="18">
      <t>ジョウゲンチ</t>
    </rPh>
    <phoneticPr fontId="6"/>
  </si>
  <si>
    <r>
      <rPr>
        <b/>
        <sz val="9"/>
        <color theme="1"/>
        <rFont val="FTT-UD丸ゴ_ラージ M"/>
        <family val="3"/>
        <charset val="128"/>
      </rPr>
      <t xml:space="preserve">東京エコ50
（養液栽培）
</t>
    </r>
    <r>
      <rPr>
        <sz val="9"/>
        <color theme="1"/>
        <rFont val="FTT-UD丸ゴ_ラージ M"/>
        <family val="3"/>
        <charset val="128"/>
      </rPr>
      <t>の上限値</t>
    </r>
    <rPh sb="0" eb="2">
      <t>トウキョウ</t>
    </rPh>
    <phoneticPr fontId="6"/>
  </si>
  <si>
    <t>考</t>
    <rPh sb="0" eb="1">
      <t>コウ</t>
    </rPh>
    <phoneticPr fontId="16"/>
  </si>
  <si>
    <t>野　菜</t>
    <rPh sb="0" eb="1">
      <t>ノ</t>
    </rPh>
    <rPh sb="2" eb="3">
      <t>ナ</t>
    </rPh>
    <phoneticPr fontId="16"/>
  </si>
  <si>
    <t>促成（施設）</t>
    <rPh sb="0" eb="2">
      <t>ソクセイ</t>
    </rPh>
    <phoneticPr fontId="16"/>
  </si>
  <si>
    <t>*９</t>
    <phoneticPr fontId="16"/>
  </si>
  <si>
    <t>促成長期（施設）</t>
    <rPh sb="0" eb="2">
      <t>ソクセイ</t>
    </rPh>
    <rPh sb="2" eb="4">
      <t>チョウキ</t>
    </rPh>
    <phoneticPr fontId="16"/>
  </si>
  <si>
    <t>*３
*９</t>
    <phoneticPr fontId="16"/>
  </si>
  <si>
    <t>(注)</t>
    <phoneticPr fontId="6"/>
  </si>
  <si>
    <t>化学合成農薬の使用回数は、有効成分の延べ回数、化学肥料は窒素成分(㎏/10a)。</t>
    <rPh sb="0" eb="2">
      <t>カガク</t>
    </rPh>
    <rPh sb="2" eb="4">
      <t>ゴウセイ</t>
    </rPh>
    <rPh sb="4" eb="6">
      <t>ノウヤク</t>
    </rPh>
    <phoneticPr fontId="6"/>
  </si>
  <si>
    <t>*１:</t>
  </si>
  <si>
    <t>サトイモには、エビイモ、タケノコイモ、ヤツガシラを含む。</t>
    <rPh sb="25" eb="26">
      <t>フク</t>
    </rPh>
    <phoneticPr fontId="6"/>
  </si>
  <si>
    <t>*２:</t>
  </si>
  <si>
    <t>島しょに限る。</t>
    <rPh sb="0" eb="1">
      <t>トウ</t>
    </rPh>
    <rPh sb="4" eb="5">
      <t>カギ</t>
    </rPh>
    <phoneticPr fontId="6"/>
  </si>
  <si>
    <t>*３:</t>
  </si>
  <si>
    <t>トマト、ミニトマトに使用するトマトトーンは、直接花房及び花へそれぞれ１回処理するものであるため、回数は他の農薬とは違い、生育期全体を通じて１回としてカウントすることとする。</t>
    <rPh sb="10" eb="12">
      <t>シヨウ</t>
    </rPh>
    <rPh sb="24" eb="25">
      <t>ハナ</t>
    </rPh>
    <rPh sb="25" eb="26">
      <t>フサ</t>
    </rPh>
    <rPh sb="26" eb="27">
      <t>オヨ</t>
    </rPh>
    <rPh sb="28" eb="29">
      <t>ハナ</t>
    </rPh>
    <phoneticPr fontId="6"/>
  </si>
  <si>
    <t>*４:</t>
  </si>
  <si>
    <t>小笠原諸島に限る。</t>
    <rPh sb="0" eb="3">
      <t>オガサワラ</t>
    </rPh>
    <rPh sb="3" eb="5">
      <t>ショトウ</t>
    </rPh>
    <rPh sb="6" eb="7">
      <t>カギ</t>
    </rPh>
    <phoneticPr fontId="6"/>
  </si>
  <si>
    <t>対象農産物数</t>
    <rPh sb="0" eb="2">
      <t>タイショウ</t>
    </rPh>
    <rPh sb="2" eb="5">
      <t>ノウサンブツ</t>
    </rPh>
    <rPh sb="5" eb="6">
      <t>スウ</t>
    </rPh>
    <phoneticPr fontId="16"/>
  </si>
  <si>
    <t>*５:</t>
  </si>
  <si>
    <t>ネギには、九条ネギ、加賀太ネギ、千住ネギ、ヤグラネギ、下仁田ネギ、リーキ、ワケネギを含む。</t>
    <rPh sb="42" eb="43">
      <t>フク</t>
    </rPh>
    <phoneticPr fontId="6"/>
  </si>
  <si>
    <t>対象作型数</t>
    <rPh sb="0" eb="2">
      <t>タイショウ</t>
    </rPh>
    <rPh sb="2" eb="4">
      <t>サクガタ</t>
    </rPh>
    <rPh sb="4" eb="5">
      <t>スウ</t>
    </rPh>
    <phoneticPr fontId="16"/>
  </si>
  <si>
    <t>*６:</t>
  </si>
  <si>
    <t>モミジガサの認証対象は栽培したものに限る。また、化学合成農薬及び化学肥料が栽培期間中不使用のものについてのみ認証する。</t>
    <phoneticPr fontId="6"/>
  </si>
  <si>
    <t>*７:</t>
  </si>
  <si>
    <t>ヤマノイモには、ヤマトイモ、自然薯、丸イモ、ナガイモ、トックリイモ、イセイモ、イチョウイモ、ツクネイモ、ダイジョを含む。</t>
    <rPh sb="57" eb="58">
      <t>フク</t>
    </rPh>
    <phoneticPr fontId="6"/>
  </si>
  <si>
    <t>*８:</t>
  </si>
  <si>
    <t>島しょを除く地域に限る。</t>
    <rPh sb="0" eb="1">
      <t>トウ</t>
    </rPh>
    <rPh sb="4" eb="5">
      <t>ノゾ</t>
    </rPh>
    <rPh sb="6" eb="8">
      <t>チイキ</t>
    </rPh>
    <rPh sb="9" eb="10">
      <t>カギ</t>
    </rPh>
    <phoneticPr fontId="6"/>
  </si>
  <si>
    <t>*９:</t>
  </si>
  <si>
    <t>養液栽培の認証基準（別表１－２）に適合したものに限る。</t>
    <rPh sb="0" eb="2">
      <t>ヨウエキ</t>
    </rPh>
    <rPh sb="2" eb="4">
      <t>サイバイ</t>
    </rPh>
    <rPh sb="5" eb="7">
      <t>ニンショウ</t>
    </rPh>
    <rPh sb="7" eb="9">
      <t>キジュン</t>
    </rPh>
    <rPh sb="10" eb="12">
      <t>ベッピョウ</t>
    </rPh>
    <rPh sb="17" eb="19">
      <t>テキゴウ</t>
    </rPh>
    <rPh sb="24" eb="25">
      <t>カギ</t>
    </rPh>
    <phoneticPr fontId="6"/>
  </si>
  <si>
    <t>エダマメ</t>
    <phoneticPr fontId="5"/>
  </si>
  <si>
    <t>オクラ</t>
    <phoneticPr fontId="5"/>
  </si>
  <si>
    <t>パッションフルーツ</t>
    <phoneticPr fontId="6"/>
  </si>
  <si>
    <t>イチゴ（養液栽培）</t>
    <phoneticPr fontId="16"/>
  </si>
  <si>
    <t>トマト（養液栽培）</t>
    <phoneticPr fontId="16"/>
  </si>
  <si>
    <t>ミニトマト（養液栽培）</t>
    <phoneticPr fontId="5"/>
  </si>
  <si>
    <t>① 温湯種子消毒技術　　　 　</t>
  </si>
  <si>
    <t xml:space="preserve"> ④ 生物農薬利用技術</t>
  </si>
  <si>
    <t xml:space="preserve"> ⑥ 抵抗性品種栽培・台木利用技術</t>
  </si>
  <si>
    <t xml:space="preserve"> ⑨ 光利用技術</t>
  </si>
  <si>
    <t xml:space="preserve"> ⑩ 被覆栽培技術</t>
  </si>
  <si>
    <t xml:space="preserve"> ⑪ フェロモン剤利用技術</t>
  </si>
  <si>
    <t xml:space="preserve"> ⑬ 天然物質由来農薬等利用技術 </t>
  </si>
  <si>
    <t xml:space="preserve"> ⑭ その他　試験研究機関等で開発された技術</t>
  </si>
  <si>
    <t xml:space="preserve"> ※注　②③⑤⑦⑧⑫の技術は、養液栽培では</t>
  </si>
  <si>
    <t>　　　「化学農薬削減技術」 として使用できません</t>
  </si>
  <si>
    <t>【化学合成農薬削減技術】</t>
    <phoneticPr fontId="5"/>
  </si>
  <si>
    <t>【排液流出防止技術】</t>
  </si>
  <si>
    <t xml:space="preserve"> ① 循環型栽培（排液なし）</t>
  </si>
  <si>
    <t xml:space="preserve"> ② 肥料として利用</t>
  </si>
  <si>
    <t xml:space="preserve"> ③ 堆肥に添加</t>
  </si>
  <si>
    <t xml:space="preserve"> ④ 資材で吸着回収し、産廃処理</t>
  </si>
  <si>
    <t xml:space="preserve"> ⑤ 浄化槽で処理・放流</t>
  </si>
  <si>
    <t xml:space="preserve"> ⑥ 希釈後、公共下水道へ放流</t>
  </si>
  <si>
    <t xml:space="preserve"> ⑦ その他の技術</t>
  </si>
  <si>
    <t xml:space="preserve"> ① 　　　　循環型栽培（排液なし）</t>
    <phoneticPr fontId="5"/>
  </si>
  <si>
    <t xml:space="preserve"> ② 　　　　肥料として利用</t>
    <phoneticPr fontId="5"/>
  </si>
  <si>
    <t xml:space="preserve"> ③ 　　　　堆肥に添加</t>
    <phoneticPr fontId="5"/>
  </si>
  <si>
    <t xml:space="preserve"> ④ 　　　　資材で吸着回収し、産廃処理</t>
    <phoneticPr fontId="5"/>
  </si>
  <si>
    <t xml:space="preserve"> ⑤ 　　　　浄化槽で処理・放流</t>
    <phoneticPr fontId="5"/>
  </si>
  <si>
    <t xml:space="preserve"> ⑥ 　　　　希釈後、公共下水道へ放流</t>
    <phoneticPr fontId="5"/>
  </si>
  <si>
    <t xml:space="preserve"> ⑦ 　　　　その他の技術</t>
    <phoneticPr fontId="5"/>
  </si>
  <si>
    <t xml:space="preserve"> ① 　　　　温湯種子消毒技術　　　 　</t>
    <phoneticPr fontId="5"/>
  </si>
  <si>
    <t xml:space="preserve"> ④ 　　　　生物農薬利用技術</t>
    <phoneticPr fontId="5"/>
  </si>
  <si>
    <t xml:space="preserve"> ⑥　　　　 抵抗性品種栽培・台木利用技術</t>
    <phoneticPr fontId="5"/>
  </si>
  <si>
    <t xml:space="preserve"> ⑨ 　　　　光利用技術</t>
    <phoneticPr fontId="5"/>
  </si>
  <si>
    <t xml:space="preserve"> ⑩ 　　　　被覆栽培技術</t>
    <phoneticPr fontId="5"/>
  </si>
  <si>
    <t xml:space="preserve"> ⑪ 　　　　フェロモン剤利用技術</t>
    <phoneticPr fontId="5"/>
  </si>
  <si>
    <t xml:space="preserve"> ⑬ 　　　　天然物質由来農薬等利用技術 </t>
    <phoneticPr fontId="5"/>
  </si>
  <si>
    <t xml:space="preserve"> ⑭ 　　　　その他　試験研究機関等で開発された技術</t>
    <phoneticPr fontId="5"/>
  </si>
  <si>
    <t>秋まき</t>
    <phoneticPr fontId="5"/>
  </si>
  <si>
    <t>食用つばき</t>
    <phoneticPr fontId="6"/>
  </si>
  <si>
    <t>品目+作型</t>
    <rPh sb="0" eb="2">
      <t>ヒンモク</t>
    </rPh>
    <rPh sb="3" eb="5">
      <t>サクガタ</t>
    </rPh>
    <phoneticPr fontId="5"/>
  </si>
  <si>
    <t>列１</t>
    <rPh sb="0" eb="1">
      <t>レツ</t>
    </rPh>
    <phoneticPr fontId="5"/>
  </si>
  <si>
    <t>列２</t>
    <rPh sb="0" eb="1">
      <t>レツ</t>
    </rPh>
    <phoneticPr fontId="5"/>
  </si>
  <si>
    <t>列３</t>
    <rPh sb="0" eb="1">
      <t>レツ</t>
    </rPh>
    <phoneticPr fontId="5"/>
  </si>
  <si>
    <t>列４</t>
    <rPh sb="0" eb="1">
      <t>レツ</t>
    </rPh>
    <phoneticPr fontId="5"/>
  </si>
  <si>
    <t>列５</t>
    <rPh sb="0" eb="1">
      <t>レツ</t>
    </rPh>
    <phoneticPr fontId="5"/>
  </si>
  <si>
    <t>列６</t>
    <rPh sb="0" eb="1">
      <t>レツ</t>
    </rPh>
    <phoneticPr fontId="5"/>
  </si>
  <si>
    <t>農薬回数上限</t>
    <rPh sb="0" eb="2">
      <t>ノウヤク</t>
    </rPh>
    <rPh sb="2" eb="4">
      <t>カイスウ</t>
    </rPh>
    <rPh sb="4" eb="6">
      <t>ジョウゲン</t>
    </rPh>
    <phoneticPr fontId="5"/>
  </si>
  <si>
    <t>エコ25</t>
    <phoneticPr fontId="5"/>
  </si>
  <si>
    <t>エコ50</t>
    <phoneticPr fontId="5"/>
  </si>
  <si>
    <t>エコ100</t>
    <phoneticPr fontId="5"/>
  </si>
  <si>
    <t>化学肥料上限</t>
    <rPh sb="0" eb="2">
      <t>カガク</t>
    </rPh>
    <rPh sb="2" eb="4">
      <t>ヒリョウ</t>
    </rPh>
    <rPh sb="4" eb="6">
      <t>ジョウゲン</t>
    </rPh>
    <phoneticPr fontId="5"/>
  </si>
  <si>
    <t>列７</t>
    <rPh sb="0" eb="1">
      <t>レツ</t>
    </rPh>
    <phoneticPr fontId="5"/>
  </si>
  <si>
    <t>エコ基準検索表</t>
    <rPh sb="2" eb="4">
      <t>キジュン</t>
    </rPh>
    <rPh sb="4" eb="6">
      <t>ケンサク</t>
    </rPh>
    <rPh sb="6" eb="7">
      <t>ヒョウ</t>
    </rPh>
    <phoneticPr fontId="5"/>
  </si>
  <si>
    <t>①エコ25</t>
  </si>
  <si>
    <t>エコ区分</t>
    <rPh sb="2" eb="4">
      <t>クブン</t>
    </rPh>
    <phoneticPr fontId="5"/>
  </si>
  <si>
    <t>作物名</t>
    <rPh sb="0" eb="2">
      <t>サクモツ</t>
    </rPh>
    <rPh sb="2" eb="3">
      <t>メイ</t>
    </rPh>
    <phoneticPr fontId="5"/>
  </si>
  <si>
    <t>作型</t>
    <rPh sb="0" eb="2">
      <t>サクガタ</t>
    </rPh>
    <phoneticPr fontId="5"/>
  </si>
  <si>
    <t>エコ25作型付き</t>
    <rPh sb="4" eb="6">
      <t>サクガタ</t>
    </rPh>
    <rPh sb="6" eb="7">
      <t>ツ</t>
    </rPh>
    <phoneticPr fontId="5"/>
  </si>
  <si>
    <t>エコ50作型付き</t>
    <rPh sb="4" eb="6">
      <t>サクガタ</t>
    </rPh>
    <rPh sb="6" eb="7">
      <t>ツ</t>
    </rPh>
    <phoneticPr fontId="5"/>
  </si>
  <si>
    <t>欄2</t>
    <rPh sb="0" eb="1">
      <t>ラン</t>
    </rPh>
    <phoneticPr fontId="5"/>
  </si>
  <si>
    <t>欄3</t>
    <rPh sb="0" eb="1">
      <t>ラン</t>
    </rPh>
    <phoneticPr fontId="5"/>
  </si>
  <si>
    <t>欄4</t>
    <rPh sb="0" eb="1">
      <t>ラン</t>
    </rPh>
    <phoneticPr fontId="5"/>
  </si>
  <si>
    <t>欄5</t>
    <rPh sb="0" eb="1">
      <t>ラン</t>
    </rPh>
    <phoneticPr fontId="5"/>
  </si>
  <si>
    <t>②エコ50</t>
  </si>
  <si>
    <t>ページ１  欄1</t>
    <rPh sb="6" eb="7">
      <t>ラン</t>
    </rPh>
    <phoneticPr fontId="5"/>
  </si>
  <si>
    <t>(UNIQUE関数）</t>
    <rPh sb="7" eb="9">
      <t>カンスウ</t>
    </rPh>
    <phoneticPr fontId="5"/>
  </si>
  <si>
    <t>認証品目数・認証作型数</t>
    <rPh sb="0" eb="2">
      <t>ニンショウ</t>
    </rPh>
    <rPh sb="2" eb="5">
      <t>ヒンモクスウ</t>
    </rPh>
    <rPh sb="6" eb="8">
      <t>ニンショウ</t>
    </rPh>
    <rPh sb="8" eb="10">
      <t>サクガタ</t>
    </rPh>
    <rPh sb="10" eb="11">
      <t>スウ</t>
    </rPh>
    <phoneticPr fontId="5"/>
  </si>
  <si>
    <t>文字列の合体処理
（TEXTJOIN関数）</t>
    <rPh sb="0" eb="3">
      <t>モジレツ</t>
    </rPh>
    <rPh sb="4" eb="6">
      <t>ガッタイ</t>
    </rPh>
    <rPh sb="6" eb="8">
      <t>ショリ</t>
    </rPh>
    <phoneticPr fontId="5"/>
  </si>
  <si>
    <t>「、」区切り
空白無視＝TRUE</t>
    <phoneticPr fontId="5"/>
  </si>
  <si>
    <t>参照する欄の行番号</t>
    <rPh sb="0" eb="2">
      <t>サンショウ</t>
    </rPh>
    <rPh sb="4" eb="5">
      <t>ラン</t>
    </rPh>
    <rPh sb="6" eb="9">
      <t>ギョウバンゴウ</t>
    </rPh>
    <phoneticPr fontId="5"/>
  </si>
  <si>
    <t>重複する品目・作型の削除処理</t>
    <rPh sb="0" eb="2">
      <t>チョウフク</t>
    </rPh>
    <rPh sb="4" eb="6">
      <t>ヒンモク</t>
    </rPh>
    <rPh sb="7" eb="9">
      <t>サクガタ</t>
    </rPh>
    <rPh sb="10" eb="12">
      <t>サクジョ</t>
    </rPh>
    <rPh sb="12" eb="14">
      <t>ショリ</t>
    </rPh>
    <phoneticPr fontId="5"/>
  </si>
  <si>
    <t>トマト（養液栽培）</t>
  </si>
  <si>
    <t>ミニトマト（養液栽培）</t>
  </si>
  <si>
    <t>「、」のセル ＆ TEXTJOIN</t>
    <phoneticPr fontId="5"/>
  </si>
  <si>
    <t>作　型</t>
  </si>
  <si>
    <t>イチゴ（養液栽培）</t>
    <phoneticPr fontId="5"/>
  </si>
  <si>
    <t>養液栽培でエコ100は存在しない</t>
    <rPh sb="0" eb="4">
      <t>ヨウエキサイバイ</t>
    </rPh>
    <rPh sb="11" eb="13">
      <t>ソンザイ</t>
    </rPh>
    <phoneticPr fontId="5"/>
  </si>
  <si>
    <t>養液栽培と通常のエコ品目の両方があれば「、」を追加</t>
    <rPh sb="0" eb="4">
      <t>ヨウエキサイバイ</t>
    </rPh>
    <rPh sb="16" eb="18">
      <t>ツウジョウ</t>
    </rPh>
    <rPh sb="21" eb="23">
      <t>ヒンモクリョウホウツイカ</t>
    </rPh>
    <phoneticPr fontId="5"/>
  </si>
  <si>
    <t>→空欄なら空白、イチゴ（養液）なら促成（施設）、それ以外は促成長期（施設）</t>
    <rPh sb="1" eb="3">
      <t>クウラン</t>
    </rPh>
    <rPh sb="5" eb="7">
      <t>クウハク</t>
    </rPh>
    <rPh sb="12" eb="14">
      <t>ヨウエキ</t>
    </rPh>
    <rPh sb="17" eb="19">
      <t>ソクセイ</t>
    </rPh>
    <rPh sb="20" eb="22">
      <t>シセツ</t>
    </rPh>
    <rPh sb="26" eb="28">
      <t>イガイ</t>
    </rPh>
    <rPh sb="29" eb="31">
      <t>ソクセイ</t>
    </rPh>
    <rPh sb="31" eb="33">
      <t>チョウキ</t>
    </rPh>
    <rPh sb="34" eb="36">
      <t>シセツ</t>
    </rPh>
    <phoneticPr fontId="5"/>
  </si>
  <si>
    <r>
      <t xml:space="preserve">No.       </t>
    </r>
    <r>
      <rPr>
        <sz val="16"/>
        <rFont val="ＭＳ ゴシック"/>
        <family val="3"/>
        <charset val="128"/>
      </rPr>
      <t xml:space="preserve"> 1  </t>
    </r>
    <r>
      <rPr>
        <sz val="16"/>
        <rFont val="ＭＳ Ｐ明朝"/>
        <family val="1"/>
        <charset val="128"/>
      </rPr>
      <t xml:space="preserve">   </t>
    </r>
    <phoneticPr fontId="6"/>
  </si>
  <si>
    <t>キャベツ</t>
    <phoneticPr fontId="5"/>
  </si>
  <si>
    <t>キュウリ</t>
  </si>
  <si>
    <t>レタス</t>
    <phoneticPr fontId="5"/>
  </si>
  <si>
    <t>ビーツ</t>
    <phoneticPr fontId="16"/>
  </si>
  <si>
    <t>②エコ50</t>
    <phoneticPr fontId="6"/>
  </si>
  <si>
    <t>①エコ25</t>
    <phoneticPr fontId="6"/>
  </si>
  <si>
    <t>農産物名＋作型名</t>
    <rPh sb="0" eb="3">
      <t>ノウサンブツ</t>
    </rPh>
    <rPh sb="3" eb="4">
      <t>メイ</t>
    </rPh>
    <rPh sb="5" eb="7">
      <t>サクガタ</t>
    </rPh>
    <rPh sb="7" eb="8">
      <t>メイ</t>
    </rPh>
    <phoneticPr fontId="6"/>
  </si>
  <si>
    <t>列1</t>
    <rPh sb="0" eb="1">
      <t>レツ</t>
    </rPh>
    <phoneticPr fontId="5"/>
  </si>
  <si>
    <t>列2</t>
    <rPh sb="0" eb="1">
      <t>レツ</t>
    </rPh>
    <phoneticPr fontId="5"/>
  </si>
  <si>
    <t>列3</t>
    <rPh sb="0" eb="1">
      <t>レツ</t>
    </rPh>
    <phoneticPr fontId="5"/>
  </si>
  <si>
    <t>列4</t>
    <rPh sb="0" eb="1">
      <t>レツ</t>
    </rPh>
    <phoneticPr fontId="5"/>
  </si>
  <si>
    <t>列5</t>
    <rPh sb="0" eb="1">
      <t>レツ</t>
    </rPh>
    <phoneticPr fontId="5"/>
  </si>
  <si>
    <t>列6</t>
    <rPh sb="0" eb="1">
      <t>レツ</t>
    </rPh>
    <phoneticPr fontId="5"/>
  </si>
  <si>
    <t>←通常の栽培計画書シートの品目数集計を参照、</t>
    <rPh sb="1" eb="3">
      <t>ツウジョウ</t>
    </rPh>
    <rPh sb="4" eb="6">
      <t>サイバイ</t>
    </rPh>
    <rPh sb="6" eb="9">
      <t>ケイカクショ</t>
    </rPh>
    <rPh sb="13" eb="16">
      <t>ヒンモクスウ</t>
    </rPh>
    <rPh sb="16" eb="18">
      <t>シュウケイ</t>
    </rPh>
    <rPh sb="19" eb="21">
      <t>サンショウ</t>
    </rPh>
    <phoneticPr fontId="5"/>
  </si>
  <si>
    <t>品目数が０であれば空白、０でなければ「、」を追加</t>
    <rPh sb="0" eb="3">
      <t>ヒンモクスウ</t>
    </rPh>
    <rPh sb="9" eb="11">
      <t>クウハク</t>
    </rPh>
    <phoneticPr fontId="5"/>
  </si>
  <si>
    <t xml:space="preserve"> ① 　　　温湯種子消毒技術</t>
    <phoneticPr fontId="5"/>
  </si>
  <si>
    <t xml:space="preserve"> ② 　　　機械除草技術　　 　</t>
    <phoneticPr fontId="5"/>
  </si>
  <si>
    <t xml:space="preserve"> ③ 　　　除草用動物利用技術</t>
    <phoneticPr fontId="5"/>
  </si>
  <si>
    <t xml:space="preserve"> ④ 　　　生物農薬利用技術　  </t>
    <phoneticPr fontId="5"/>
  </si>
  <si>
    <t xml:space="preserve"> ⑤ 　　　対抗植物利用技術</t>
    <phoneticPr fontId="5"/>
  </si>
  <si>
    <t xml:space="preserve"> ⑥　　 　抵抗性品種栽培・台木利用技術</t>
    <phoneticPr fontId="5"/>
  </si>
  <si>
    <t xml:space="preserve"> ⑦ 　　　土壌還元消毒技術</t>
    <phoneticPr fontId="5"/>
  </si>
  <si>
    <t xml:space="preserve"> ⑧　 　　熱利用土壌消毒技術</t>
    <phoneticPr fontId="5"/>
  </si>
  <si>
    <t xml:space="preserve"> ⑨ 　　　光利用技術</t>
    <phoneticPr fontId="5"/>
  </si>
  <si>
    <t xml:space="preserve"> ⑩ 　　　被覆栽培技術</t>
    <phoneticPr fontId="5"/>
  </si>
  <si>
    <t xml:space="preserve"> ⑪ 　　　フェロモン剤利用技術</t>
    <phoneticPr fontId="5"/>
  </si>
  <si>
    <t xml:space="preserve"> ⑫ 　　　マルチ栽培技術</t>
    <phoneticPr fontId="5"/>
  </si>
  <si>
    <t xml:space="preserve"> ⑬ 　　　天然物質由来農薬等利用技術 </t>
    <phoneticPr fontId="5"/>
  </si>
  <si>
    <t xml:space="preserve"> ⑭ 　　　その他　試験研究機関等で開発された技術</t>
    <phoneticPr fontId="5"/>
  </si>
  <si>
    <t>養液栽培基準検索表</t>
    <rPh sb="0" eb="4">
      <t>ヨウエキサイバイ</t>
    </rPh>
    <rPh sb="4" eb="6">
      <t>キジュン</t>
    </rPh>
    <rPh sb="6" eb="8">
      <t>ケンサク</t>
    </rPh>
    <rPh sb="8" eb="9">
      <t>ヒョウ</t>
    </rPh>
    <phoneticPr fontId="5"/>
  </si>
  <si>
    <t>養液栽培の基準値や品目が改訂された場合は、この表を改訂　作型追加の場合は表に追加したうえで「名前の管理」から範囲を指定しなおす</t>
    <rPh sb="0" eb="4">
      <t>ヨウエキサイバイ</t>
    </rPh>
    <rPh sb="5" eb="8">
      <t>キジュンチ</t>
    </rPh>
    <rPh sb="9" eb="11">
      <t>ヒンモク</t>
    </rPh>
    <rPh sb="12" eb="14">
      <t>カイテイ</t>
    </rPh>
    <rPh sb="17" eb="19">
      <t>バアイ</t>
    </rPh>
    <rPh sb="23" eb="24">
      <t>ヒョウ</t>
    </rPh>
    <rPh sb="25" eb="27">
      <t>カイテイ</t>
    </rPh>
    <rPh sb="28" eb="30">
      <t>サクガタ</t>
    </rPh>
    <rPh sb="30" eb="32">
      <t>ツイカ</t>
    </rPh>
    <rPh sb="33" eb="35">
      <t>バアイ</t>
    </rPh>
    <rPh sb="36" eb="37">
      <t>ヒョウ</t>
    </rPh>
    <rPh sb="38" eb="40">
      <t>ツイカ</t>
    </rPh>
    <rPh sb="46" eb="48">
      <t>ナマエ</t>
    </rPh>
    <rPh sb="49" eb="51">
      <t>カンリ</t>
    </rPh>
    <rPh sb="54" eb="56">
      <t>ハンイ</t>
    </rPh>
    <rPh sb="57" eb="59">
      <t>シテイ</t>
    </rPh>
    <phoneticPr fontId="5"/>
  </si>
  <si>
    <t>作型の選択の処理</t>
    <rPh sb="0" eb="2">
      <t>サクガタ</t>
    </rPh>
    <rPh sb="3" eb="5">
      <t>センタク</t>
    </rPh>
    <rPh sb="6" eb="8">
      <t>ショリ</t>
    </rPh>
    <phoneticPr fontId="5"/>
  </si>
  <si>
    <t>作付面積
区分不問</t>
    <rPh sb="0" eb="2">
      <t>サクツケ</t>
    </rPh>
    <rPh sb="2" eb="4">
      <t>メンセキ</t>
    </rPh>
    <rPh sb="5" eb="7">
      <t>クブン</t>
    </rPh>
    <rPh sb="7" eb="9">
      <t>フモン</t>
    </rPh>
    <phoneticPr fontId="5"/>
  </si>
  <si>
    <t>①エコ25
作付面積</t>
    <rPh sb="6" eb="10">
      <t>サクツケメンセキ</t>
    </rPh>
    <phoneticPr fontId="5"/>
  </si>
  <si>
    <t>②エコ50
作付面積</t>
    <rPh sb="6" eb="10">
      <t>サクツケメンセキ</t>
    </rPh>
    <phoneticPr fontId="5"/>
  </si>
  <si>
    <t>作付面積
合計</t>
    <rPh sb="0" eb="4">
      <t>サクツケメンセキ</t>
    </rPh>
    <rPh sb="5" eb="7">
      <t>ゴウケイ</t>
    </rPh>
    <phoneticPr fontId="5"/>
  </si>
  <si>
    <t>促成・普通軟化(根株養成含む)</t>
    <rPh sb="0" eb="2">
      <t>ソクセイ</t>
    </rPh>
    <rPh sb="3" eb="5">
      <t>フツウ</t>
    </rPh>
    <phoneticPr fontId="6"/>
  </si>
  <si>
    <t>春まき・夏まき・秋まき</t>
    <rPh sb="0" eb="1">
      <t>ハル</t>
    </rPh>
    <rPh sb="4" eb="5">
      <t>ナツ</t>
    </rPh>
    <rPh sb="8" eb="9">
      <t>アキ</t>
    </rPh>
    <phoneticPr fontId="6"/>
  </si>
  <si>
    <t>露地(島しょを除く)</t>
    <rPh sb="0" eb="2">
      <t>ロジ</t>
    </rPh>
    <phoneticPr fontId="6"/>
  </si>
  <si>
    <t>区部</t>
  </si>
  <si>
    <t>中央農業改良普及センター</t>
    <rPh sb="0" eb="2">
      <t>チュウオウ</t>
    </rPh>
    <rPh sb="2" eb="12">
      <t>ノウカイ</t>
    </rPh>
    <phoneticPr fontId="16"/>
  </si>
  <si>
    <t>農協名</t>
    <rPh sb="0" eb="2">
      <t>ノウキョウ</t>
    </rPh>
    <rPh sb="2" eb="3">
      <t>メイ</t>
    </rPh>
    <phoneticPr fontId="16"/>
  </si>
  <si>
    <t>JA名</t>
    <rPh sb="2" eb="3">
      <t>メイ</t>
    </rPh>
    <phoneticPr fontId="16"/>
  </si>
  <si>
    <t>JA略称</t>
    <rPh sb="2" eb="4">
      <t>リャクショウ</t>
    </rPh>
    <phoneticPr fontId="16"/>
  </si>
  <si>
    <t>西東京農業協同組合</t>
  </si>
  <si>
    <t>ＪＡ西東京</t>
    <phoneticPr fontId="5"/>
  </si>
  <si>
    <t>西東京</t>
  </si>
  <si>
    <t>秋川農業協同組合</t>
  </si>
  <si>
    <t>ＪＡあきがわ</t>
    <phoneticPr fontId="5"/>
  </si>
  <si>
    <t>秋川</t>
    <rPh sb="0" eb="2">
      <t>アキガワ</t>
    </rPh>
    <phoneticPr fontId="16"/>
  </si>
  <si>
    <t>西多摩農業協同組合</t>
  </si>
  <si>
    <t>ＪＡにしたま</t>
    <phoneticPr fontId="5"/>
  </si>
  <si>
    <t>西多摩</t>
    <rPh sb="0" eb="3">
      <t>ニシタマ</t>
    </rPh>
    <phoneticPr fontId="16"/>
  </si>
  <si>
    <t>八王子市農業協同組合</t>
    <rPh sb="3" eb="4">
      <t>シ</t>
    </rPh>
    <phoneticPr fontId="16"/>
  </si>
  <si>
    <t>ＪＡ八王子</t>
    <phoneticPr fontId="5"/>
  </si>
  <si>
    <t>八王子</t>
  </si>
  <si>
    <t>東京南農業協同組合</t>
  </si>
  <si>
    <t>ＪＡ東京みなみ</t>
    <phoneticPr fontId="5"/>
  </si>
  <si>
    <t>東京南</t>
    <rPh sb="2" eb="3">
      <t>ミナミ</t>
    </rPh>
    <phoneticPr fontId="16"/>
  </si>
  <si>
    <t>町田市農業協同組合</t>
  </si>
  <si>
    <t>ＪＡ町田市</t>
    <phoneticPr fontId="5"/>
  </si>
  <si>
    <t>マインズ農業協同組合</t>
  </si>
  <si>
    <t>ＪＡマインズ</t>
    <phoneticPr fontId="5"/>
  </si>
  <si>
    <t>ﾏｲﾝｽﾞ</t>
  </si>
  <si>
    <t>東京みどり農業協同組合</t>
  </si>
  <si>
    <t>東京みどり</t>
  </si>
  <si>
    <t>東京みらい農業協同組合</t>
  </si>
  <si>
    <t>東京みらい</t>
  </si>
  <si>
    <t>北多摩</t>
  </si>
  <si>
    <t>東京むさし農業協同組合</t>
  </si>
  <si>
    <t>東京むさし</t>
  </si>
  <si>
    <t>東京中央農業協同組合</t>
  </si>
  <si>
    <t>東京中央</t>
  </si>
  <si>
    <t>世田谷目黒農業協同組合</t>
  </si>
  <si>
    <t>世田谷目黒</t>
  </si>
  <si>
    <t>東京あおば農業協同組合</t>
  </si>
  <si>
    <t>東京あおば</t>
  </si>
  <si>
    <t>東京スマイル農業協同組合</t>
  </si>
  <si>
    <t>東京ｽﾏｲﾙ</t>
  </si>
  <si>
    <t>八丈島農業協同組合</t>
    <rPh sb="0" eb="3">
      <t>ハチジョウジマ</t>
    </rPh>
    <phoneticPr fontId="1"/>
  </si>
  <si>
    <t>八丈島農協</t>
    <rPh sb="0" eb="3">
      <t>ハチジョウジマ</t>
    </rPh>
    <rPh sb="3" eb="5">
      <t>ノウキョウ</t>
    </rPh>
    <phoneticPr fontId="16"/>
  </si>
  <si>
    <t>八丈島</t>
    <rPh sb="0" eb="3">
      <t>ハチジョウジマ</t>
    </rPh>
    <phoneticPr fontId="5"/>
  </si>
  <si>
    <t>新島村農業協同組合</t>
    <rPh sb="0" eb="3">
      <t>ニイジマムラ</t>
    </rPh>
    <rPh sb="3" eb="5">
      <t>ノウギョウ</t>
    </rPh>
    <rPh sb="5" eb="7">
      <t>キョウドウ</t>
    </rPh>
    <rPh sb="7" eb="9">
      <t>クミアイ</t>
    </rPh>
    <phoneticPr fontId="1"/>
  </si>
  <si>
    <t>新島村農協</t>
    <rPh sb="0" eb="2">
      <t>ニイジマ</t>
    </rPh>
    <rPh sb="2" eb="3">
      <t>ムラ</t>
    </rPh>
    <rPh sb="3" eb="5">
      <t>ノウキョウ</t>
    </rPh>
    <phoneticPr fontId="5"/>
  </si>
  <si>
    <t>新島村</t>
    <rPh sb="2" eb="3">
      <t>ムラ</t>
    </rPh>
    <phoneticPr fontId="5"/>
  </si>
  <si>
    <t>利島農業協同組合</t>
    <rPh sb="0" eb="2">
      <t>トシマ</t>
    </rPh>
    <rPh sb="2" eb="8">
      <t>ノウギョウキョウドウクミアイ</t>
    </rPh>
    <phoneticPr fontId="1"/>
  </si>
  <si>
    <t>利島農協</t>
    <rPh sb="0" eb="2">
      <t>トシマ</t>
    </rPh>
    <rPh sb="2" eb="4">
      <t>ノウキョウ</t>
    </rPh>
    <phoneticPr fontId="5"/>
  </si>
  <si>
    <t>利島</t>
    <rPh sb="0" eb="2">
      <t>トシマ</t>
    </rPh>
    <phoneticPr fontId="5"/>
  </si>
  <si>
    <t>一般社団法人三宅島農業振興会</t>
    <rPh sb="0" eb="2">
      <t>イッパン</t>
    </rPh>
    <rPh sb="2" eb="4">
      <t>シャダン</t>
    </rPh>
    <rPh sb="4" eb="6">
      <t>ホウジン</t>
    </rPh>
    <rPh sb="6" eb="8">
      <t>ミヤケ</t>
    </rPh>
    <rPh sb="8" eb="9">
      <t>ジマ</t>
    </rPh>
    <rPh sb="9" eb="11">
      <t>ノウギョウ</t>
    </rPh>
    <rPh sb="11" eb="13">
      <t>シンコウ</t>
    </rPh>
    <rPh sb="13" eb="14">
      <t>カイ</t>
    </rPh>
    <phoneticPr fontId="1"/>
  </si>
  <si>
    <t>三宅島農業振興会</t>
    <rPh sb="0" eb="2">
      <t>ミヤケ</t>
    </rPh>
    <rPh sb="2" eb="3">
      <t>ジマ</t>
    </rPh>
    <rPh sb="3" eb="5">
      <t>ノウギョウ</t>
    </rPh>
    <rPh sb="5" eb="8">
      <t>シンコウカイ</t>
    </rPh>
    <phoneticPr fontId="5"/>
  </si>
  <si>
    <t>三宅島</t>
    <rPh sb="0" eb="3">
      <t>ミヤケジマ</t>
    </rPh>
    <phoneticPr fontId="5"/>
  </si>
  <si>
    <t>小笠原アイランズ農業協同組合</t>
    <rPh sb="0" eb="3">
      <t>オガサワラ</t>
    </rPh>
    <rPh sb="8" eb="14">
      <t>ノウギョウキョウドウクミアイ</t>
    </rPh>
    <phoneticPr fontId="1"/>
  </si>
  <si>
    <t>小笠原</t>
    <rPh sb="0" eb="3">
      <t>オガサワラ</t>
    </rPh>
    <phoneticPr fontId="5"/>
  </si>
  <si>
    <t>(該当なし)</t>
  </si>
  <si>
    <t>南多摩</t>
  </si>
  <si>
    <t>南多摩農業改良普及センター</t>
    <rPh sb="0" eb="13">
      <t>ミナミタマノウカイ</t>
    </rPh>
    <phoneticPr fontId="16"/>
  </si>
  <si>
    <t>西多摩</t>
  </si>
  <si>
    <t>西多摩農業改良普及センター</t>
    <rPh sb="0" eb="13">
      <t>ニシタマノウカイ</t>
    </rPh>
    <phoneticPr fontId="16"/>
  </si>
  <si>
    <t>西多摩郡あきる野市</t>
  </si>
  <si>
    <t>瑞穂町</t>
  </si>
  <si>
    <t>西多摩郡瑞穂町</t>
  </si>
  <si>
    <t>日の出町</t>
  </si>
  <si>
    <t>西多摩郡日の出町</t>
  </si>
  <si>
    <t>奥多摩町</t>
  </si>
  <si>
    <t>西多摩郡奥多摩町</t>
  </si>
  <si>
    <t>檜原村</t>
  </si>
  <si>
    <t>西多摩郡檜原村</t>
  </si>
  <si>
    <t>西多摩郡</t>
    <rPh sb="0" eb="4">
      <t>ニシタマグン</t>
    </rPh>
    <phoneticPr fontId="16"/>
  </si>
  <si>
    <t>大島町</t>
    <rPh sb="0" eb="2">
      <t>オオシマ</t>
    </rPh>
    <rPh sb="2" eb="3">
      <t>マチ</t>
    </rPh>
    <phoneticPr fontId="16"/>
  </si>
  <si>
    <t>島しょ</t>
  </si>
  <si>
    <t>大島支庁産業課</t>
    <rPh sb="0" eb="2">
      <t>オオシマ</t>
    </rPh>
    <rPh sb="2" eb="4">
      <t>シチョウ</t>
    </rPh>
    <rPh sb="4" eb="7">
      <t>サンギョウカ</t>
    </rPh>
    <phoneticPr fontId="16"/>
  </si>
  <si>
    <t>神津島</t>
    <rPh sb="0" eb="3">
      <t>コウヅシマ</t>
    </rPh>
    <phoneticPr fontId="16"/>
  </si>
  <si>
    <t>三宅支庁産業課</t>
    <rPh sb="0" eb="4">
      <t>ミヤケシチョウ</t>
    </rPh>
    <phoneticPr fontId="16"/>
  </si>
  <si>
    <t>御蔵島村</t>
    <rPh sb="0" eb="4">
      <t>ミクラジマムラ</t>
    </rPh>
    <phoneticPr fontId="16"/>
  </si>
  <si>
    <t>八丈支庁産業課</t>
    <rPh sb="0" eb="4">
      <t>ハチジョウシチョウ</t>
    </rPh>
    <phoneticPr fontId="16"/>
  </si>
  <si>
    <t>青ヶ島村</t>
    <rPh sb="0" eb="4">
      <t>アオガシマムラ</t>
    </rPh>
    <phoneticPr fontId="16"/>
  </si>
  <si>
    <t>小笠原村</t>
    <rPh sb="0" eb="4">
      <t>オガサワラムラ</t>
    </rPh>
    <phoneticPr fontId="16"/>
  </si>
  <si>
    <t>小笠原支庁産業課</t>
    <rPh sb="0" eb="5">
      <t>オガサワラシチョウ</t>
    </rPh>
    <phoneticPr fontId="16"/>
  </si>
  <si>
    <t>小笠原アイランズ農協</t>
    <rPh sb="0" eb="3">
      <t>オガサワラ</t>
    </rPh>
    <rPh sb="8" eb="10">
      <t>ノウキョウ</t>
    </rPh>
    <phoneticPr fontId="8"/>
  </si>
  <si>
    <t>ＪＡ東京スマイル</t>
  </si>
  <si>
    <t>ＪＡ東京みどり</t>
    <phoneticPr fontId="5"/>
  </si>
  <si>
    <t>ＪＡ東京みらい</t>
    <phoneticPr fontId="5"/>
  </si>
  <si>
    <t>ＪＡ東京むさし</t>
    <phoneticPr fontId="5"/>
  </si>
  <si>
    <t>ＪＡ東京中央</t>
    <phoneticPr fontId="5"/>
  </si>
  <si>
    <t>ＪＡ世田谷目黒</t>
    <phoneticPr fontId="5"/>
  </si>
  <si>
    <t>ＪＡ東京あおば</t>
    <phoneticPr fontId="5"/>
  </si>
  <si>
    <t>東京都農業振興事務所</t>
    <rPh sb="0" eb="3">
      <t>トウキョウト</t>
    </rPh>
    <rPh sb="3" eb="5">
      <t>ノウギョウ</t>
    </rPh>
    <rPh sb="5" eb="7">
      <t>シンコウ</t>
    </rPh>
    <rPh sb="7" eb="9">
      <t>ジム</t>
    </rPh>
    <rPh sb="9" eb="10">
      <t>ショ</t>
    </rPh>
    <phoneticPr fontId="16"/>
  </si>
  <si>
    <t>（エクセル様式ファイル　記入例）</t>
    <rPh sb="5" eb="7">
      <t>ヨウシキ</t>
    </rPh>
    <phoneticPr fontId="5"/>
  </si>
  <si>
    <t>15000/10a</t>
    <phoneticPr fontId="5"/>
  </si>
  <si>
    <t>8000/10a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</si>
</sst>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Red]\-#,##0.0"/>
    <numFmt numFmtId="178" formatCode="0_);[Red]\(0\)"/>
    <numFmt numFmtId="179" formatCode="0.00_);[Red]\(0.00\)"/>
    <numFmt numFmtId="180" formatCode="0_ "/>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28"/>
      <name val="ＭＳ Ｐゴシック"/>
      <family val="3"/>
      <charset val="128"/>
    </font>
    <font>
      <sz val="6"/>
      <name val="Yu Gothic"/>
      <family val="3"/>
      <charset val="128"/>
      <scheme val="minor"/>
    </font>
    <font>
      <sz val="6"/>
      <name val="ＭＳ Ｐゴシック"/>
      <family val="3"/>
      <charset val="128"/>
    </font>
    <font>
      <sz val="14"/>
      <name val="ＭＳ Ｐ明朝"/>
      <family val="1"/>
      <charset val="128"/>
    </font>
    <font>
      <sz val="16"/>
      <name val="ＭＳ Ｐ明朝"/>
      <family val="1"/>
      <charset val="128"/>
    </font>
    <font>
      <u/>
      <sz val="16"/>
      <name val="ＭＳ Ｐ明朝"/>
      <family val="1"/>
      <charset val="128"/>
    </font>
    <font>
      <u/>
      <sz val="14"/>
      <name val="ＭＳ Ｐ明朝"/>
      <family val="1"/>
      <charset val="128"/>
    </font>
    <font>
      <sz val="15"/>
      <name val="ＭＳ Ｐ明朝"/>
      <family val="1"/>
      <charset val="128"/>
    </font>
    <font>
      <sz val="22"/>
      <name val="HG丸ｺﾞｼｯｸM-PRO"/>
      <family val="3"/>
      <charset val="128"/>
    </font>
    <font>
      <sz val="15"/>
      <name val="HG丸ｺﾞｼｯｸM-PRO"/>
      <family val="3"/>
      <charset val="128"/>
    </font>
    <font>
      <sz val="11"/>
      <name val="ＭＳ Ｐ明朝"/>
      <family val="1"/>
      <charset val="128"/>
    </font>
    <font>
      <sz val="10"/>
      <color theme="1"/>
      <name val="FTT-UD丸ゴ_ラージ B"/>
      <family val="3"/>
      <charset val="128"/>
    </font>
    <font>
      <sz val="6"/>
      <name val="Yu Gothic"/>
      <family val="2"/>
      <charset val="128"/>
      <scheme val="minor"/>
    </font>
    <font>
      <sz val="11"/>
      <color theme="1"/>
      <name val="FTT-UD丸ゴ_ラージ B"/>
      <family val="3"/>
      <charset val="128"/>
    </font>
    <font>
      <sz val="11"/>
      <color theme="1"/>
      <name val="FTT-UD丸ゴ_ラージ M"/>
      <family val="3"/>
      <charset val="128"/>
    </font>
    <font>
      <sz val="18"/>
      <color theme="1"/>
      <name val="FTT-UD丸ゴ_ラージ B"/>
      <family val="3"/>
      <charset val="128"/>
    </font>
    <font>
      <b/>
      <sz val="12"/>
      <color theme="1"/>
      <name val="FTT-UD丸ゴ_ラージ B"/>
      <family val="3"/>
      <charset val="128"/>
    </font>
    <font>
      <sz val="9"/>
      <color theme="1"/>
      <name val="FTT-UD丸ゴ_ラージ M"/>
      <family val="3"/>
      <charset val="128"/>
    </font>
    <font>
      <b/>
      <sz val="9"/>
      <color theme="1"/>
      <name val="FTT-UD丸ゴ_ラージ M"/>
      <family val="3"/>
      <charset val="128"/>
    </font>
    <font>
      <sz val="12"/>
      <color theme="1"/>
      <name val="FTT-UD丸ゴ_ラージ B"/>
      <family val="3"/>
      <charset val="128"/>
    </font>
    <font>
      <b/>
      <sz val="11"/>
      <color theme="1"/>
      <name val="FTT-UD丸ゴ_ラージ B"/>
      <family val="3"/>
      <charset val="128"/>
    </font>
    <font>
      <sz val="12"/>
      <name val="ＭＳ 明朝"/>
      <family val="1"/>
      <charset val="128"/>
    </font>
    <font>
      <sz val="14"/>
      <color theme="1"/>
      <name val="FTT-UD丸ゴ_ラージ M"/>
      <family val="3"/>
      <charset val="128"/>
    </font>
    <font>
      <sz val="10.5"/>
      <color theme="1"/>
      <name val="FTT-UD丸ゴ_ラージ B"/>
      <family val="3"/>
      <charset val="128"/>
    </font>
    <font>
      <sz val="10"/>
      <name val="ＭＳ Ｐ明朝"/>
      <family val="1"/>
      <charset val="128"/>
    </font>
    <font>
      <sz val="9"/>
      <name val="ＭＳ Ｐ明朝"/>
      <family val="1"/>
      <charset val="128"/>
    </font>
    <font>
      <sz val="12"/>
      <name val="ＭＳ Ｐ明朝"/>
      <family val="1"/>
      <charset val="128"/>
    </font>
    <font>
      <sz val="16"/>
      <name val="ＭＳ ゴシック"/>
      <family val="3"/>
      <charset val="128"/>
    </font>
    <font>
      <b/>
      <sz val="14"/>
      <color theme="1"/>
      <name val="FTT-UD丸ゴ_ラージ B"/>
      <family val="3"/>
      <charset val="128"/>
    </font>
    <font>
      <b/>
      <sz val="16"/>
      <name val="游ゴシック"/>
      <family val="3"/>
      <charset val="128"/>
    </font>
    <font>
      <b/>
      <sz val="15"/>
      <name val="游ゴシック"/>
      <family val="3"/>
      <charset val="128"/>
    </font>
    <font>
      <b/>
      <sz val="20"/>
      <name val="游ゴシック"/>
      <family val="3"/>
      <charset val="128"/>
    </font>
    <font>
      <b/>
      <sz val="18"/>
      <name val="游ゴシック"/>
      <family val="3"/>
      <charset val="128"/>
    </font>
    <font>
      <b/>
      <sz val="14"/>
      <name val="游ゴシック"/>
      <family val="3"/>
      <charset val="128"/>
    </font>
    <font>
      <b/>
      <sz val="22"/>
      <name val="游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E7FFFF"/>
        <bgColor indexed="64"/>
      </patternFill>
    </fill>
    <fill>
      <patternFill patternType="solid">
        <fgColor rgb="FFE9F3E9"/>
        <bgColor indexed="64"/>
      </patternFill>
    </fill>
  </fills>
  <borders count="168">
    <border>
      <left/>
      <right/>
      <top/>
      <bottom/>
      <diagonal/>
    </border>
    <border>
      <left/>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diagonal/>
    </border>
    <border>
      <left/>
      <right style="thin">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thin">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theme="0" tint="-0.34998626667073579"/>
      </right>
      <top/>
      <bottom style="thin">
        <color indexed="64"/>
      </bottom>
      <diagonal/>
    </border>
    <border>
      <left style="hair">
        <color theme="0" tint="-0.34998626667073579"/>
      </left>
      <right style="hair">
        <color theme="0" tint="-0.34998626667073579"/>
      </right>
      <top/>
      <bottom style="thin">
        <color indexed="64"/>
      </bottom>
      <diagonal/>
    </border>
    <border>
      <left style="hair">
        <color theme="0" tint="-0.34998626667073579"/>
      </left>
      <right/>
      <top/>
      <bottom style="thin">
        <color indexed="64"/>
      </bottom>
      <diagonal/>
    </border>
    <border>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top/>
      <bottom/>
      <diagonal/>
    </border>
    <border>
      <left/>
      <right style="hair">
        <color theme="0" tint="-0.499984740745262"/>
      </right>
      <top/>
      <bottom/>
      <diagonal/>
    </border>
    <border>
      <left style="hair">
        <color theme="0" tint="-0.499984740745262"/>
      </left>
      <right/>
      <top/>
      <bottom/>
      <diagonal/>
    </border>
    <border>
      <left style="hair">
        <color theme="0" tint="-0.499984740745262"/>
      </left>
      <right/>
      <top style="thin">
        <color indexed="64"/>
      </top>
      <bottom style="thin">
        <color indexed="64"/>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diagonal/>
    </border>
    <border>
      <left/>
      <right style="thin">
        <color theme="0" tint="-0.14996795556505021"/>
      </right>
      <top/>
      <bottom style="thin">
        <color indexed="64"/>
      </bottom>
      <diagonal/>
    </border>
    <border>
      <left/>
      <right style="hair">
        <color theme="0" tint="-0.499984740745262"/>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theme="0" tint="-0.499984740745262"/>
      </left>
      <right/>
      <top style="thin">
        <color indexed="64"/>
      </top>
      <bottom/>
      <diagonal/>
    </border>
    <border>
      <left style="hair">
        <color theme="0" tint="-0.499984740745262"/>
      </left>
      <right style="hair">
        <color theme="0" tint="-0.499984740745262"/>
      </right>
      <top style="thin">
        <color indexed="64"/>
      </top>
      <bottom/>
      <diagonal/>
    </border>
    <border>
      <left style="hair">
        <color theme="0" tint="-0.499984740745262"/>
      </left>
      <right style="hair">
        <color theme="0" tint="-0.499984740745262"/>
      </right>
      <top/>
      <bottom style="thin">
        <color indexed="64"/>
      </bottom>
      <diagonal/>
    </border>
  </borders>
  <cellStyleXfs count="5">
    <xf numFmtId="0" fontId="0" fillId="0" borderId="0"/>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87">
    <xf numFmtId="0" fontId="0" fillId="0" borderId="0" xfId="0"/>
    <xf numFmtId="38" fontId="4" fillId="0" borderId="0" xfId="1" applyFont="1" applyAlignment="1">
      <alignment horizontal="center" vertical="center"/>
    </xf>
    <xf numFmtId="38" fontId="7" fillId="0" borderId="0" xfId="1" applyFont="1">
      <alignment vertical="center"/>
    </xf>
    <xf numFmtId="38" fontId="4" fillId="0" borderId="0" xfId="1" applyFont="1" applyBorder="1" applyAlignment="1">
      <alignment horizontal="center"/>
    </xf>
    <xf numFmtId="0" fontId="8" fillId="0" borderId="1" xfId="2" applyFont="1" applyBorder="1" applyAlignment="1">
      <alignment horizontal="left"/>
    </xf>
    <xf numFmtId="38" fontId="7" fillId="0" borderId="0" xfId="1" applyFont="1" applyAlignment="1"/>
    <xf numFmtId="0" fontId="10" fillId="0" borderId="0" xfId="2" applyFont="1" applyAlignment="1">
      <alignment horizontal="left" vertical="center"/>
    </xf>
    <xf numFmtId="0" fontId="7" fillId="0" borderId="0" xfId="2" applyFont="1" applyAlignment="1">
      <alignment horizontal="left" vertical="center"/>
    </xf>
    <xf numFmtId="0" fontId="7" fillId="0" borderId="0" xfId="2" applyFont="1">
      <alignment vertical="center"/>
    </xf>
    <xf numFmtId="0" fontId="9" fillId="0" borderId="0" xfId="2" applyFont="1" applyAlignment="1">
      <alignment horizontal="left" vertical="center"/>
    </xf>
    <xf numFmtId="0" fontId="7" fillId="0" borderId="3" xfId="2" applyFont="1" applyBorder="1" applyAlignment="1">
      <alignment horizontal="right" vertical="center" wrapText="1"/>
    </xf>
    <xf numFmtId="0" fontId="7" fillId="0" borderId="5" xfId="2" applyFont="1" applyBorder="1" applyAlignment="1">
      <alignment horizontal="right" vertical="center" wrapText="1"/>
    </xf>
    <xf numFmtId="0" fontId="11" fillId="0" borderId="0" xfId="2" applyFont="1">
      <alignment vertical="center"/>
    </xf>
    <xf numFmtId="0" fontId="11" fillId="0" borderId="21" xfId="2" applyFont="1" applyBorder="1" applyAlignment="1">
      <alignment horizontal="right" vertical="center" wrapText="1"/>
    </xf>
    <xf numFmtId="0" fontId="11" fillId="0" borderId="23"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30" xfId="2" applyFont="1" applyBorder="1" applyAlignment="1">
      <alignment horizontal="center" vertical="center" wrapText="1"/>
    </xf>
    <xf numFmtId="38" fontId="11" fillId="0" borderId="16" xfId="1" applyFont="1" applyFill="1" applyBorder="1" applyAlignment="1">
      <alignment horizontal="center" vertical="center" shrinkToFit="1"/>
    </xf>
    <xf numFmtId="38" fontId="11" fillId="0" borderId="0" xfId="1" applyFont="1">
      <alignment vertical="center"/>
    </xf>
    <xf numFmtId="38" fontId="11" fillId="0" borderId="36" xfId="1" applyFont="1" applyFill="1" applyBorder="1" applyAlignment="1">
      <alignment horizontal="center" vertical="center" shrinkToFit="1"/>
    </xf>
    <xf numFmtId="38" fontId="11" fillId="0" borderId="39" xfId="1" applyFont="1" applyFill="1" applyBorder="1" applyAlignment="1">
      <alignment horizontal="center" vertical="center" shrinkToFit="1"/>
    </xf>
    <xf numFmtId="38" fontId="11" fillId="0" borderId="8" xfId="1" applyFont="1" applyFill="1" applyBorder="1" applyAlignment="1">
      <alignment horizontal="center" vertical="center" shrinkToFit="1"/>
    </xf>
    <xf numFmtId="0" fontId="11" fillId="0" borderId="0" xfId="2" applyFont="1" applyAlignment="1">
      <alignment horizontal="left" vertical="center" wrapText="1"/>
    </xf>
    <xf numFmtId="0" fontId="7" fillId="0" borderId="0" xfId="2" applyFont="1" applyAlignment="1">
      <alignment horizontal="right" vertical="center"/>
    </xf>
    <xf numFmtId="0" fontId="7" fillId="0" borderId="0" xfId="2" applyFont="1" applyAlignment="1">
      <alignment vertical="top" wrapText="1"/>
    </xf>
    <xf numFmtId="0" fontId="7" fillId="0" borderId="0" xfId="2" applyFont="1" applyAlignment="1">
      <alignment horizontal="right" vertical="top" wrapText="1"/>
    </xf>
    <xf numFmtId="0" fontId="11" fillId="0" borderId="0" xfId="2" applyFont="1" applyAlignment="1">
      <alignment vertical="center" wrapText="1"/>
    </xf>
    <xf numFmtId="0" fontId="11" fillId="0" borderId="22" xfId="2" applyFont="1" applyBorder="1" applyAlignment="1">
      <alignment vertical="center" wrapText="1"/>
    </xf>
    <xf numFmtId="0" fontId="7" fillId="0" borderId="13" xfId="2" applyFont="1" applyBorder="1" applyAlignment="1">
      <alignment horizontal="right" vertical="center" wrapText="1"/>
    </xf>
    <xf numFmtId="0" fontId="7" fillId="0" borderId="19" xfId="2" applyFont="1" applyBorder="1" applyAlignment="1">
      <alignment horizontal="right" vertical="center" wrapText="1"/>
    </xf>
    <xf numFmtId="38" fontId="4" fillId="0" borderId="0" xfId="1" applyFont="1" applyBorder="1" applyAlignment="1"/>
    <xf numFmtId="0" fontId="12" fillId="0" borderId="0" xfId="2" applyFont="1" applyAlignment="1">
      <alignment horizontal="center" vertical="center" wrapText="1"/>
    </xf>
    <xf numFmtId="38" fontId="13" fillId="0" borderId="7" xfId="1" applyFont="1" applyFill="1" applyBorder="1" applyAlignment="1">
      <alignment horizontal="center" vertical="center" shrinkToFit="1"/>
    </xf>
    <xf numFmtId="38" fontId="13" fillId="0" borderId="38" xfId="1" applyFont="1" applyFill="1" applyBorder="1" applyAlignment="1">
      <alignment horizontal="center" vertical="top" shrinkToFit="1"/>
    </xf>
    <xf numFmtId="0" fontId="11" fillId="0" borderId="0" xfId="2" applyFont="1" applyAlignment="1">
      <alignment horizontal="left" vertical="center"/>
    </xf>
    <xf numFmtId="38" fontId="11" fillId="0" borderId="0" xfId="1" applyFont="1" applyFill="1" applyBorder="1" applyAlignment="1">
      <alignment horizontal="left" vertical="center"/>
    </xf>
    <xf numFmtId="38" fontId="11" fillId="0" borderId="0" xfId="1" applyFont="1" applyFill="1" applyBorder="1" applyAlignment="1">
      <alignment horizontal="center" vertical="center"/>
    </xf>
    <xf numFmtId="38" fontId="11" fillId="0" borderId="0" xfId="1" applyFont="1" applyFill="1" applyBorder="1" applyAlignment="1">
      <alignment horizontal="center" vertical="center" textRotation="255"/>
    </xf>
    <xf numFmtId="38" fontId="11" fillId="0" borderId="0" xfId="1" applyFont="1" applyFill="1" applyBorder="1" applyAlignment="1">
      <alignment horizontal="right" vertical="top"/>
    </xf>
    <xf numFmtId="0" fontId="15" fillId="0" borderId="0" xfId="2" applyFont="1">
      <alignment vertical="center"/>
    </xf>
    <xf numFmtId="0" fontId="17" fillId="0" borderId="0" xfId="2" applyFont="1">
      <alignment vertical="center"/>
    </xf>
    <xf numFmtId="0" fontId="18" fillId="0" borderId="0" xfId="2" applyFont="1">
      <alignment vertical="center"/>
    </xf>
    <xf numFmtId="0" fontId="19" fillId="0" borderId="0" xfId="2" applyFont="1" applyAlignment="1">
      <alignment horizontal="right" vertical="center"/>
    </xf>
    <xf numFmtId="0" fontId="17" fillId="0" borderId="0" xfId="2" applyFont="1" applyAlignment="1">
      <alignment horizontal="left" vertical="top"/>
    </xf>
    <xf numFmtId="0" fontId="17" fillId="0" borderId="68" xfId="2" applyFont="1" applyBorder="1" applyAlignment="1">
      <alignment horizontal="center" vertical="center"/>
    </xf>
    <xf numFmtId="0" fontId="17" fillId="0" borderId="68" xfId="2" applyFont="1" applyBorder="1" applyAlignment="1">
      <alignment horizontal="center" vertical="center" wrapText="1"/>
    </xf>
    <xf numFmtId="0" fontId="17" fillId="0" borderId="58" xfId="2" applyFont="1" applyBorder="1" applyAlignment="1">
      <alignment horizontal="center" vertical="center"/>
    </xf>
    <xf numFmtId="0" fontId="17" fillId="0" borderId="58" xfId="2" applyFont="1" applyBorder="1" applyAlignment="1">
      <alignment horizontal="center" vertical="center" wrapText="1"/>
    </xf>
    <xf numFmtId="0" fontId="17" fillId="0" borderId="69" xfId="2" applyFont="1" applyBorder="1" applyAlignment="1">
      <alignment horizontal="center" vertical="center" wrapText="1"/>
    </xf>
    <xf numFmtId="0" fontId="21" fillId="2" borderId="70" xfId="2" applyFont="1" applyFill="1" applyBorder="1" applyAlignment="1">
      <alignment horizontal="center" vertical="center" wrapText="1"/>
    </xf>
    <xf numFmtId="0" fontId="21" fillId="0" borderId="71" xfId="2" applyFont="1" applyBorder="1" applyAlignment="1">
      <alignment horizontal="center" vertical="center" wrapText="1"/>
    </xf>
    <xf numFmtId="0" fontId="21" fillId="0" borderId="72" xfId="2" applyFont="1" applyBorder="1" applyAlignment="1">
      <alignment horizontal="center" vertical="center" wrapText="1"/>
    </xf>
    <xf numFmtId="0" fontId="21" fillId="0" borderId="73" xfId="2" applyFont="1" applyBorder="1" applyAlignment="1">
      <alignment horizontal="center" vertical="center" wrapText="1"/>
    </xf>
    <xf numFmtId="0" fontId="21" fillId="0" borderId="74" xfId="2" applyFont="1" applyBorder="1" applyAlignment="1">
      <alignment horizontal="center" vertical="center" wrapText="1"/>
    </xf>
    <xf numFmtId="0" fontId="15" fillId="0" borderId="58" xfId="2" applyFont="1" applyBorder="1" applyAlignment="1">
      <alignment horizontal="center" vertical="center" wrapText="1"/>
    </xf>
    <xf numFmtId="0" fontId="23" fillId="0" borderId="0" xfId="2" applyFont="1" applyAlignment="1">
      <alignment horizontal="left" vertical="center"/>
    </xf>
    <xf numFmtId="0" fontId="17" fillId="0" borderId="68" xfId="2" applyFont="1" applyBorder="1" applyAlignment="1">
      <alignment horizontal="center" vertical="center" textRotation="255"/>
    </xf>
    <xf numFmtId="0" fontId="17" fillId="0" borderId="58" xfId="2" applyFont="1" applyBorder="1" applyAlignment="1">
      <alignment horizontal="left" vertical="center" wrapText="1"/>
    </xf>
    <xf numFmtId="0" fontId="17" fillId="0" borderId="69" xfId="2" applyFont="1" applyBorder="1" applyAlignment="1">
      <alignment horizontal="left" vertical="center" wrapText="1"/>
    </xf>
    <xf numFmtId="178" fontId="18" fillId="2" borderId="75" xfId="2" applyNumberFormat="1" applyFont="1" applyFill="1" applyBorder="1" applyAlignment="1">
      <alignment horizontal="right" vertical="center"/>
    </xf>
    <xf numFmtId="178" fontId="18" fillId="0" borderId="76" xfId="2" applyNumberFormat="1" applyFont="1" applyBorder="1" applyAlignment="1">
      <alignment horizontal="right" vertical="center"/>
    </xf>
    <xf numFmtId="178" fontId="18" fillId="0" borderId="77" xfId="2" applyNumberFormat="1" applyFont="1" applyBorder="1" applyAlignment="1">
      <alignment horizontal="right" vertical="center"/>
    </xf>
    <xf numFmtId="179" fontId="18" fillId="0" borderId="39" xfId="2" applyNumberFormat="1" applyFont="1" applyBorder="1" applyAlignment="1">
      <alignment horizontal="right" vertical="center"/>
    </xf>
    <xf numFmtId="179" fontId="18" fillId="0" borderId="58" xfId="2" applyNumberFormat="1" applyFont="1" applyBorder="1" applyAlignment="1">
      <alignment horizontal="right" vertical="center"/>
    </xf>
    <xf numFmtId="0" fontId="17" fillId="0" borderId="58" xfId="2" applyFont="1" applyBorder="1" applyAlignment="1">
      <alignment horizontal="center" vertical="center" shrinkToFit="1"/>
    </xf>
    <xf numFmtId="0" fontId="23" fillId="0" borderId="0" xfId="3" applyFont="1" applyAlignment="1">
      <alignment horizontal="left" vertical="center"/>
    </xf>
    <xf numFmtId="0" fontId="17" fillId="0" borderId="69" xfId="2" applyFont="1" applyBorder="1" applyAlignment="1">
      <alignment horizontal="center" vertical="center" textRotation="255"/>
    </xf>
    <xf numFmtId="0" fontId="17" fillId="0" borderId="67" xfId="2" applyFont="1" applyBorder="1" applyAlignment="1">
      <alignment horizontal="left" vertical="center" wrapText="1"/>
    </xf>
    <xf numFmtId="0" fontId="17" fillId="0" borderId="74" xfId="2" applyFont="1" applyBorder="1" applyAlignment="1">
      <alignment horizontal="left" vertical="center" wrapText="1"/>
    </xf>
    <xf numFmtId="178" fontId="18" fillId="2" borderId="78" xfId="2" applyNumberFormat="1" applyFont="1" applyFill="1" applyBorder="1" applyAlignment="1">
      <alignment horizontal="right" vertical="center"/>
    </xf>
    <xf numFmtId="179" fontId="18" fillId="0" borderId="73" xfId="2" applyNumberFormat="1" applyFont="1" applyBorder="1" applyAlignment="1">
      <alignment horizontal="right" vertical="center"/>
    </xf>
    <xf numFmtId="179" fontId="18" fillId="0" borderId="67" xfId="2" applyNumberFormat="1" applyFont="1" applyBorder="1" applyAlignment="1">
      <alignment horizontal="right" vertical="center"/>
    </xf>
    <xf numFmtId="0" fontId="24" fillId="0" borderId="67" xfId="2" applyFont="1" applyBorder="1" applyAlignment="1">
      <alignment horizontal="center" vertical="center" shrinkToFit="1"/>
    </xf>
    <xf numFmtId="0" fontId="17" fillId="0" borderId="39" xfId="2" applyFont="1" applyBorder="1" applyAlignment="1">
      <alignment horizontal="left" vertical="center" wrapText="1"/>
    </xf>
    <xf numFmtId="178" fontId="18" fillId="2" borderId="79" xfId="2" applyNumberFormat="1" applyFont="1" applyFill="1" applyBorder="1" applyAlignment="1">
      <alignment horizontal="right" vertical="center"/>
    </xf>
    <xf numFmtId="178" fontId="18" fillId="0" borderId="80" xfId="2" applyNumberFormat="1" applyFont="1" applyBorder="1" applyAlignment="1">
      <alignment horizontal="right" vertical="center"/>
    </xf>
    <xf numFmtId="178" fontId="18" fillId="0" borderId="41" xfId="2" applyNumberFormat="1" applyFont="1" applyBorder="1" applyAlignment="1">
      <alignment horizontal="right" vertical="center"/>
    </xf>
    <xf numFmtId="0" fontId="17" fillId="0" borderId="13" xfId="2" applyFont="1" applyBorder="1" applyAlignment="1">
      <alignment horizontal="center" vertical="center" textRotation="255"/>
    </xf>
    <xf numFmtId="0" fontId="17" fillId="0" borderId="73" xfId="2" applyFont="1" applyBorder="1" applyAlignment="1">
      <alignment horizontal="justify" vertical="center"/>
    </xf>
    <xf numFmtId="0" fontId="17" fillId="0" borderId="74" xfId="2" applyFont="1" applyBorder="1" applyAlignment="1">
      <alignment horizontal="justify" vertical="center"/>
    </xf>
    <xf numFmtId="180" fontId="18" fillId="2" borderId="78" xfId="2" applyNumberFormat="1" applyFont="1" applyFill="1" applyBorder="1" applyAlignment="1">
      <alignment horizontal="right" vertical="center"/>
    </xf>
    <xf numFmtId="180" fontId="18" fillId="0" borderId="76" xfId="2" applyNumberFormat="1" applyFont="1" applyBorder="1" applyAlignment="1">
      <alignment horizontal="right" vertical="center"/>
    </xf>
    <xf numFmtId="180" fontId="18" fillId="0" borderId="77" xfId="2" applyNumberFormat="1" applyFont="1" applyBorder="1" applyAlignment="1">
      <alignment horizontal="right" vertical="center"/>
    </xf>
    <xf numFmtId="0" fontId="17" fillId="0" borderId="67" xfId="2" applyFont="1" applyBorder="1" applyAlignment="1">
      <alignment horizontal="center" vertical="center" shrinkToFit="1"/>
    </xf>
    <xf numFmtId="0" fontId="17" fillId="0" borderId="73" xfId="2" applyFont="1" applyBorder="1" applyAlignment="1">
      <alignment horizontal="justify" vertical="center" wrapText="1"/>
    </xf>
    <xf numFmtId="0" fontId="17" fillId="0" borderId="74" xfId="2" applyFont="1" applyBorder="1" applyAlignment="1">
      <alignment horizontal="justify" vertical="center" wrapText="1"/>
    </xf>
    <xf numFmtId="0" fontId="17" fillId="0" borderId="81" xfId="2" applyFont="1" applyBorder="1" applyAlignment="1">
      <alignment horizontal="justify" vertical="center" wrapText="1"/>
    </xf>
    <xf numFmtId="180" fontId="18" fillId="2" borderId="82" xfId="2" applyNumberFormat="1" applyFont="1" applyFill="1" applyBorder="1" applyAlignment="1">
      <alignment horizontal="right" vertical="center"/>
    </xf>
    <xf numFmtId="180" fontId="18" fillId="0" borderId="83" xfId="2" applyNumberFormat="1" applyFont="1" applyBorder="1" applyAlignment="1">
      <alignment horizontal="right" vertical="center"/>
    </xf>
    <xf numFmtId="180" fontId="18" fillId="0" borderId="84" xfId="2" applyNumberFormat="1" applyFont="1" applyBorder="1" applyAlignment="1">
      <alignment horizontal="right" vertical="center"/>
    </xf>
    <xf numFmtId="179" fontId="18" fillId="0" borderId="85" xfId="2" applyNumberFormat="1" applyFont="1" applyBorder="1" applyAlignment="1">
      <alignment horizontal="right" vertical="center"/>
    </xf>
    <xf numFmtId="179" fontId="18" fillId="0" borderId="86" xfId="2" applyNumberFormat="1" applyFont="1" applyBorder="1" applyAlignment="1">
      <alignment horizontal="right" vertical="center"/>
    </xf>
    <xf numFmtId="0" fontId="17" fillId="0" borderId="86" xfId="2" applyFont="1" applyBorder="1" applyAlignment="1">
      <alignment horizontal="center" vertical="center" shrinkToFit="1"/>
    </xf>
    <xf numFmtId="0" fontId="17" fillId="0" borderId="72" xfId="2" applyFont="1" applyBorder="1" applyAlignment="1">
      <alignment horizontal="justify" vertical="center" wrapText="1"/>
    </xf>
    <xf numFmtId="180" fontId="18" fillId="2" borderId="87" xfId="2" applyNumberFormat="1" applyFont="1" applyFill="1" applyBorder="1" applyAlignment="1">
      <alignment horizontal="right" vertical="center"/>
    </xf>
    <xf numFmtId="180" fontId="18" fillId="0" borderId="88" xfId="2" applyNumberFormat="1" applyFont="1" applyBorder="1" applyAlignment="1">
      <alignment horizontal="right" vertical="center"/>
    </xf>
    <xf numFmtId="180" fontId="18" fillId="0" borderId="89" xfId="2" applyNumberFormat="1" applyFont="1" applyBorder="1" applyAlignment="1">
      <alignment horizontal="right" vertical="center"/>
    </xf>
    <xf numFmtId="179" fontId="18" fillId="0" borderId="71" xfId="2" applyNumberFormat="1" applyFont="1" applyBorder="1" applyAlignment="1">
      <alignment horizontal="right" vertical="center"/>
    </xf>
    <xf numFmtId="179" fontId="18" fillId="0" borderId="68" xfId="2" applyNumberFormat="1" applyFont="1" applyBorder="1" applyAlignment="1">
      <alignment horizontal="right" vertical="center"/>
    </xf>
    <xf numFmtId="0" fontId="17" fillId="0" borderId="68" xfId="2" applyFont="1" applyBorder="1" applyAlignment="1">
      <alignment horizontal="center" vertical="center" shrinkToFit="1"/>
    </xf>
    <xf numFmtId="0" fontId="17" fillId="0" borderId="90" xfId="2" applyFont="1" applyBorder="1" applyAlignment="1">
      <alignment horizontal="justify" vertical="center" wrapText="1"/>
    </xf>
    <xf numFmtId="180" fontId="18" fillId="2" borderId="91" xfId="2" applyNumberFormat="1" applyFont="1" applyFill="1" applyBorder="1" applyAlignment="1">
      <alignment horizontal="right" vertical="center"/>
    </xf>
    <xf numFmtId="180" fontId="18" fillId="0" borderId="92" xfId="2" applyNumberFormat="1" applyFont="1" applyBorder="1" applyAlignment="1">
      <alignment horizontal="right" vertical="center"/>
    </xf>
    <xf numFmtId="180" fontId="18" fillId="0" borderId="93" xfId="2" applyNumberFormat="1" applyFont="1" applyBorder="1" applyAlignment="1">
      <alignment horizontal="right" vertical="center"/>
    </xf>
    <xf numFmtId="179" fontId="18" fillId="0" borderId="94" xfId="2" applyNumberFormat="1" applyFont="1" applyBorder="1" applyAlignment="1">
      <alignment horizontal="right" vertical="center"/>
    </xf>
    <xf numFmtId="179" fontId="18" fillId="0" borderId="95" xfId="2" applyNumberFormat="1" applyFont="1" applyBorder="1" applyAlignment="1">
      <alignment horizontal="right" vertical="center"/>
    </xf>
    <xf numFmtId="0" fontId="17" fillId="0" borderId="95" xfId="2" applyFont="1" applyBorder="1" applyAlignment="1">
      <alignment horizontal="center" vertical="center" shrinkToFit="1"/>
    </xf>
    <xf numFmtId="0" fontId="17" fillId="0" borderId="13" xfId="2" applyFont="1" applyBorder="1" applyAlignment="1">
      <alignment horizontal="center" vertical="center"/>
    </xf>
    <xf numFmtId="0" fontId="17" fillId="0" borderId="96" xfId="2" applyFont="1" applyBorder="1" applyAlignment="1">
      <alignment horizontal="justify" vertical="center" wrapText="1"/>
    </xf>
    <xf numFmtId="180" fontId="18" fillId="2" borderId="97" xfId="2" applyNumberFormat="1" applyFont="1" applyFill="1" applyBorder="1" applyAlignment="1">
      <alignment horizontal="right" vertical="center"/>
    </xf>
    <xf numFmtId="180" fontId="18" fillId="0" borderId="98" xfId="2" applyNumberFormat="1" applyFont="1" applyBorder="1" applyAlignment="1">
      <alignment horizontal="right" vertical="center"/>
    </xf>
    <xf numFmtId="180" fontId="18" fillId="0" borderId="99" xfId="2" applyNumberFormat="1" applyFont="1" applyBorder="1" applyAlignment="1">
      <alignment horizontal="right" vertical="center"/>
    </xf>
    <xf numFmtId="179" fontId="18" fillId="0" borderId="100" xfId="2" applyNumberFormat="1" applyFont="1" applyBorder="1" applyAlignment="1">
      <alignment horizontal="right" vertical="center"/>
    </xf>
    <xf numFmtId="179" fontId="18" fillId="0" borderId="101" xfId="2" applyNumberFormat="1" applyFont="1" applyBorder="1" applyAlignment="1">
      <alignment horizontal="right" vertical="center"/>
    </xf>
    <xf numFmtId="0" fontId="17" fillId="0" borderId="101" xfId="2" applyFont="1" applyBorder="1" applyAlignment="1">
      <alignment horizontal="center" vertical="center" shrinkToFit="1"/>
    </xf>
    <xf numFmtId="0" fontId="17" fillId="0" borderId="96" xfId="2" applyFont="1" applyBorder="1" applyAlignment="1">
      <alignment vertical="center" shrinkToFit="1"/>
    </xf>
    <xf numFmtId="0" fontId="17" fillId="0" borderId="17" xfId="2" applyFont="1" applyBorder="1" applyAlignment="1">
      <alignment horizontal="justify" vertical="center" wrapText="1"/>
    </xf>
    <xf numFmtId="180" fontId="18" fillId="2" borderId="66" xfId="2" applyNumberFormat="1" applyFont="1" applyFill="1" applyBorder="1" applyAlignment="1">
      <alignment horizontal="right" vertical="center"/>
    </xf>
    <xf numFmtId="180" fontId="18" fillId="0" borderId="12" xfId="2" applyNumberFormat="1" applyFont="1" applyBorder="1" applyAlignment="1">
      <alignment horizontal="right" vertical="center"/>
    </xf>
    <xf numFmtId="180" fontId="18" fillId="0" borderId="18" xfId="2" applyNumberFormat="1" applyFont="1" applyBorder="1" applyAlignment="1">
      <alignment horizontal="right" vertical="center"/>
    </xf>
    <xf numFmtId="179" fontId="18" fillId="0" borderId="16" xfId="2" applyNumberFormat="1" applyFont="1" applyBorder="1" applyAlignment="1">
      <alignment horizontal="right" vertical="center"/>
    </xf>
    <xf numFmtId="179" fontId="18" fillId="0" borderId="13" xfId="2" applyNumberFormat="1" applyFont="1" applyBorder="1" applyAlignment="1">
      <alignment horizontal="right" vertical="center"/>
    </xf>
    <xf numFmtId="0" fontId="17" fillId="0" borderId="13" xfId="2" applyFont="1" applyBorder="1" applyAlignment="1">
      <alignment horizontal="center" vertical="center" shrinkToFit="1"/>
    </xf>
    <xf numFmtId="0" fontId="17" fillId="0" borderId="71" xfId="2" applyFont="1" applyBorder="1" applyAlignment="1">
      <alignment horizontal="justify" vertical="center" wrapText="1"/>
    </xf>
    <xf numFmtId="0" fontId="17" fillId="0" borderId="81" xfId="2" applyFont="1" applyBorder="1" applyAlignment="1">
      <alignment horizontal="left" vertical="center" wrapText="1"/>
    </xf>
    <xf numFmtId="0" fontId="17" fillId="0" borderId="96" xfId="2" applyFont="1" applyBorder="1" applyAlignment="1">
      <alignment horizontal="left" vertical="center" wrapText="1"/>
    </xf>
    <xf numFmtId="0" fontId="17" fillId="0" borderId="69" xfId="2" applyFont="1" applyBorder="1" applyAlignment="1">
      <alignment horizontal="justify" vertical="center" wrapText="1"/>
    </xf>
    <xf numFmtId="180" fontId="18" fillId="2" borderId="79" xfId="2" applyNumberFormat="1" applyFont="1" applyFill="1" applyBorder="1" applyAlignment="1">
      <alignment horizontal="right" vertical="center"/>
    </xf>
    <xf numFmtId="180" fontId="18" fillId="0" borderId="80" xfId="2" applyNumberFormat="1" applyFont="1" applyBorder="1" applyAlignment="1">
      <alignment horizontal="right" vertical="center"/>
    </xf>
    <xf numFmtId="180" fontId="18" fillId="0" borderId="41" xfId="2" applyNumberFormat="1" applyFont="1" applyBorder="1" applyAlignment="1">
      <alignment horizontal="right" vertical="center"/>
    </xf>
    <xf numFmtId="0" fontId="17" fillId="0" borderId="39" xfId="2" applyFont="1" applyBorder="1" applyAlignment="1">
      <alignment horizontal="justify" vertical="center" wrapText="1"/>
    </xf>
    <xf numFmtId="0" fontId="23" fillId="0" borderId="0" xfId="2" applyFont="1">
      <alignment vertical="center"/>
    </xf>
    <xf numFmtId="0" fontId="17" fillId="0" borderId="67" xfId="2" applyFont="1" applyBorder="1" applyAlignment="1">
      <alignment horizontal="center" vertical="center" wrapText="1"/>
    </xf>
    <xf numFmtId="0" fontId="17" fillId="0" borderId="67" xfId="2" applyFont="1" applyBorder="1" applyAlignment="1">
      <alignment horizontal="justify" vertical="center" wrapText="1"/>
    </xf>
    <xf numFmtId="0" fontId="17" fillId="0" borderId="58" xfId="2" applyFont="1" applyBorder="1" applyAlignment="1">
      <alignment horizontal="center" vertical="center" textRotation="255"/>
    </xf>
    <xf numFmtId="0" fontId="17" fillId="0" borderId="77" xfId="2" applyFont="1" applyBorder="1" applyAlignment="1">
      <alignment horizontal="justify" vertical="center" wrapText="1"/>
    </xf>
    <xf numFmtId="180" fontId="18" fillId="2" borderId="102" xfId="2" applyNumberFormat="1" applyFont="1" applyFill="1" applyBorder="1" applyAlignment="1">
      <alignment horizontal="right" vertical="center"/>
    </xf>
    <xf numFmtId="179" fontId="18" fillId="0" borderId="76" xfId="2" applyNumberFormat="1" applyFont="1" applyBorder="1" applyAlignment="1">
      <alignment horizontal="right" vertical="center"/>
    </xf>
    <xf numFmtId="0" fontId="17" fillId="0" borderId="0" xfId="2" applyFont="1" applyAlignment="1">
      <alignment horizontal="center" vertical="center" textRotation="255"/>
    </xf>
    <xf numFmtId="180" fontId="18" fillId="0" borderId="0" xfId="2" applyNumberFormat="1" applyFont="1" applyAlignment="1">
      <alignment horizontal="right" vertical="center"/>
    </xf>
    <xf numFmtId="0" fontId="21" fillId="2" borderId="103" xfId="2" applyFont="1" applyFill="1" applyBorder="1" applyAlignment="1">
      <alignment horizontal="center" vertical="center" wrapText="1"/>
    </xf>
    <xf numFmtId="180" fontId="18" fillId="2" borderId="104" xfId="2" applyNumberFormat="1" applyFont="1" applyFill="1" applyBorder="1" applyAlignment="1">
      <alignment horizontal="right" vertical="center"/>
    </xf>
    <xf numFmtId="0" fontId="17" fillId="0" borderId="17" xfId="2" applyFont="1" applyBorder="1" applyAlignment="1">
      <alignment horizontal="center" vertical="center" textRotation="255"/>
    </xf>
    <xf numFmtId="0" fontId="17" fillId="0" borderId="58" xfId="2" applyFont="1" applyBorder="1" applyAlignment="1">
      <alignment horizontal="justify" vertical="center" wrapText="1"/>
    </xf>
    <xf numFmtId="0" fontId="17" fillId="0" borderId="95" xfId="2" applyFont="1" applyBorder="1" applyAlignment="1">
      <alignment horizontal="center" vertical="center" wrapText="1" shrinkToFit="1"/>
    </xf>
    <xf numFmtId="0" fontId="17" fillId="0" borderId="67" xfId="2" applyFont="1" applyBorder="1" applyAlignment="1">
      <alignment horizontal="justify" vertical="center"/>
    </xf>
    <xf numFmtId="0" fontId="17" fillId="0" borderId="105" xfId="2" applyFont="1" applyBorder="1" applyAlignment="1">
      <alignment horizontal="justify" vertical="center" wrapText="1"/>
    </xf>
    <xf numFmtId="180" fontId="18" fillId="2" borderId="106" xfId="2" applyNumberFormat="1" applyFont="1" applyFill="1" applyBorder="1" applyAlignment="1">
      <alignment horizontal="right" vertical="center"/>
    </xf>
    <xf numFmtId="180" fontId="18" fillId="0" borderId="107" xfId="2" applyNumberFormat="1" applyFont="1" applyBorder="1" applyAlignment="1">
      <alignment horizontal="right" vertical="center"/>
    </xf>
    <xf numFmtId="180" fontId="18" fillId="0" borderId="108" xfId="2" applyNumberFormat="1" applyFont="1" applyBorder="1" applyAlignment="1">
      <alignment horizontal="right" vertical="center"/>
    </xf>
    <xf numFmtId="179" fontId="18" fillId="0" borderId="109" xfId="2" applyNumberFormat="1" applyFont="1" applyBorder="1" applyAlignment="1">
      <alignment horizontal="right" vertical="center"/>
    </xf>
    <xf numFmtId="179" fontId="18" fillId="0" borderId="110" xfId="2" applyNumberFormat="1" applyFont="1" applyBorder="1" applyAlignment="1">
      <alignment horizontal="right" vertical="center"/>
    </xf>
    <xf numFmtId="0" fontId="17" fillId="0" borderId="110" xfId="2" applyFont="1" applyBorder="1" applyAlignment="1">
      <alignment horizontal="center" vertical="center" shrinkToFit="1"/>
    </xf>
    <xf numFmtId="180" fontId="18" fillId="0" borderId="76" xfId="2" applyNumberFormat="1" applyFont="1" applyBorder="1" applyAlignment="1">
      <alignment horizontal="center" vertical="center"/>
    </xf>
    <xf numFmtId="180" fontId="18" fillId="0" borderId="77" xfId="2" applyNumberFormat="1" applyFont="1" applyBorder="1" applyAlignment="1">
      <alignment horizontal="center" vertical="center"/>
    </xf>
    <xf numFmtId="179" fontId="18" fillId="0" borderId="73" xfId="2" applyNumberFormat="1" applyFont="1" applyBorder="1" applyAlignment="1">
      <alignment horizontal="center" vertical="center"/>
    </xf>
    <xf numFmtId="179" fontId="18" fillId="0" borderId="67" xfId="2" applyNumberFormat="1" applyFont="1" applyBorder="1" applyAlignment="1">
      <alignment horizontal="center" vertical="center"/>
    </xf>
    <xf numFmtId="180" fontId="18" fillId="2" borderId="111" xfId="2" applyNumberFormat="1" applyFont="1" applyFill="1" applyBorder="1" applyAlignment="1">
      <alignment horizontal="right" vertical="center"/>
    </xf>
    <xf numFmtId="0" fontId="17" fillId="0" borderId="17" xfId="2" applyFont="1" applyBorder="1" applyAlignment="1">
      <alignment horizontal="center"/>
    </xf>
    <xf numFmtId="0" fontId="17" fillId="0" borderId="112" xfId="2" applyFont="1" applyBorder="1" applyAlignment="1">
      <alignment horizontal="justify" vertical="center" wrapText="1"/>
    </xf>
    <xf numFmtId="180" fontId="18" fillId="0" borderId="113" xfId="2" applyNumberFormat="1" applyFont="1" applyBorder="1" applyAlignment="1">
      <alignment horizontal="right" vertical="center"/>
    </xf>
    <xf numFmtId="180" fontId="18" fillId="0" borderId="114" xfId="2" applyNumberFormat="1" applyFont="1" applyBorder="1" applyAlignment="1">
      <alignment horizontal="right" vertical="center"/>
    </xf>
    <xf numFmtId="179" fontId="18" fillId="0" borderId="115" xfId="2" applyNumberFormat="1" applyFont="1" applyBorder="1" applyAlignment="1">
      <alignment horizontal="right" vertical="center"/>
    </xf>
    <xf numFmtId="179" fontId="18" fillId="0" borderId="116" xfId="2" applyNumberFormat="1" applyFont="1" applyBorder="1" applyAlignment="1">
      <alignment horizontal="right" vertical="center"/>
    </xf>
    <xf numFmtId="0" fontId="17" fillId="0" borderId="116" xfId="2" applyFont="1" applyBorder="1" applyAlignment="1">
      <alignment horizontal="center" vertical="center" shrinkToFit="1"/>
    </xf>
    <xf numFmtId="0" fontId="15" fillId="0" borderId="67" xfId="2" applyFont="1" applyBorder="1" applyAlignment="1">
      <alignment horizontal="justify" vertical="center" wrapText="1"/>
    </xf>
    <xf numFmtId="0" fontId="17" fillId="0" borderId="68" xfId="2" applyFont="1" applyBorder="1" applyAlignment="1">
      <alignment horizontal="justify" vertical="center" wrapText="1"/>
    </xf>
    <xf numFmtId="0" fontId="15" fillId="0" borderId="0" xfId="2" applyFont="1" applyAlignment="1">
      <alignment horizontal="center" vertical="center" textRotation="255" shrinkToFit="1"/>
    </xf>
    <xf numFmtId="0" fontId="23" fillId="0" borderId="0" xfId="2" applyFont="1" applyAlignment="1">
      <alignment horizontal="justify" vertical="center" wrapText="1"/>
    </xf>
    <xf numFmtId="0" fontId="26" fillId="0" borderId="0" xfId="2" applyFont="1" applyAlignment="1">
      <alignment horizontal="center" vertical="center" wrapText="1"/>
    </xf>
    <xf numFmtId="180" fontId="26" fillId="0" borderId="0" xfId="2" applyNumberFormat="1" applyFont="1" applyAlignment="1">
      <alignment horizontal="center" vertical="center"/>
    </xf>
    <xf numFmtId="179" fontId="26" fillId="0" borderId="0" xfId="2" applyNumberFormat="1" applyFont="1" applyAlignment="1">
      <alignment horizontal="right" vertical="center" indent="1"/>
    </xf>
    <xf numFmtId="0" fontId="27" fillId="0" borderId="0" xfId="2" applyFont="1" applyAlignment="1">
      <alignment horizontal="center" vertical="center" shrinkToFit="1"/>
    </xf>
    <xf numFmtId="0" fontId="17" fillId="0" borderId="72" xfId="2" applyFont="1" applyBorder="1" applyAlignment="1">
      <alignment horizontal="center" vertical="center"/>
    </xf>
    <xf numFmtId="0" fontId="27" fillId="0" borderId="68" xfId="2" applyFont="1" applyBorder="1" applyAlignment="1">
      <alignment horizontal="center" vertical="center" shrinkToFit="1"/>
    </xf>
    <xf numFmtId="0" fontId="21" fillId="0" borderId="117" xfId="2" applyFont="1" applyBorder="1" applyAlignment="1">
      <alignment horizontal="center" vertical="center" wrapText="1"/>
    </xf>
    <xf numFmtId="0" fontId="21" fillId="0" borderId="69" xfId="2" applyFont="1" applyBorder="1" applyAlignment="1">
      <alignment horizontal="center" vertical="center" wrapText="1"/>
    </xf>
    <xf numFmtId="0" fontId="21" fillId="0" borderId="58" xfId="2" applyFont="1" applyBorder="1" applyAlignment="1">
      <alignment horizontal="center" vertical="center" wrapText="1"/>
    </xf>
    <xf numFmtId="0" fontId="27" fillId="0" borderId="58" xfId="2" applyFont="1" applyBorder="1" applyAlignment="1">
      <alignment horizontal="center" vertical="center" shrinkToFit="1"/>
    </xf>
    <xf numFmtId="0" fontId="17" fillId="0" borderId="67" xfId="3" applyFont="1" applyBorder="1" applyAlignment="1">
      <alignment horizontal="center" vertical="center" wrapText="1"/>
    </xf>
    <xf numFmtId="0" fontId="17" fillId="0" borderId="74" xfId="3" applyFont="1" applyBorder="1" applyAlignment="1">
      <alignment horizontal="center" vertical="center" wrapText="1"/>
    </xf>
    <xf numFmtId="180" fontId="18" fillId="2" borderId="111" xfId="2" applyNumberFormat="1" applyFont="1" applyFill="1" applyBorder="1">
      <alignment vertical="center"/>
    </xf>
    <xf numFmtId="180" fontId="18" fillId="0" borderId="118" xfId="2" applyNumberFormat="1" applyFont="1" applyBorder="1">
      <alignment vertical="center"/>
    </xf>
    <xf numFmtId="180" fontId="18" fillId="0" borderId="74" xfId="2" applyNumberFormat="1" applyFont="1" applyBorder="1">
      <alignment vertical="center"/>
    </xf>
    <xf numFmtId="0" fontId="17" fillId="0" borderId="67" xfId="2" applyFont="1" applyBorder="1" applyAlignment="1">
      <alignment horizontal="center" vertical="center" wrapText="1" shrinkToFit="1"/>
    </xf>
    <xf numFmtId="180" fontId="18" fillId="2" borderId="75" xfId="2" applyNumberFormat="1" applyFont="1" applyFill="1" applyBorder="1">
      <alignment vertical="center"/>
    </xf>
    <xf numFmtId="0" fontId="17" fillId="0" borderId="0" xfId="3" applyFont="1" applyAlignment="1">
      <alignment horizontal="center" vertical="center" wrapText="1"/>
    </xf>
    <xf numFmtId="179" fontId="26" fillId="0" borderId="0" xfId="2" applyNumberFormat="1" applyFont="1" applyAlignment="1">
      <alignment horizontal="right" vertical="center"/>
    </xf>
    <xf numFmtId="0" fontId="27" fillId="0" borderId="0" xfId="2" applyFont="1" applyAlignment="1">
      <alignment horizontal="center" vertical="center"/>
    </xf>
    <xf numFmtId="0" fontId="15" fillId="0" borderId="0" xfId="2" applyFont="1" applyAlignment="1">
      <alignment horizontal="right" vertical="top"/>
    </xf>
    <xf numFmtId="0" fontId="17" fillId="0" borderId="0" xfId="2" applyFont="1" applyAlignment="1">
      <alignment vertical="top"/>
    </xf>
    <xf numFmtId="0" fontId="15" fillId="0" borderId="0" xfId="2" applyFont="1" applyAlignment="1">
      <alignment horizontal="right" vertical="top" shrinkToFit="1"/>
    </xf>
    <xf numFmtId="0" fontId="17" fillId="0" borderId="0" xfId="2" applyFont="1" applyAlignment="1">
      <alignment horizontal="right" vertical="top"/>
    </xf>
    <xf numFmtId="0" fontId="17" fillId="0" borderId="0" xfId="2" applyFont="1" applyAlignment="1">
      <alignment horizontal="center" vertical="top"/>
    </xf>
    <xf numFmtId="178" fontId="17" fillId="0" borderId="0" xfId="2" applyNumberFormat="1" applyFont="1" applyAlignment="1">
      <alignment horizontal="center" vertical="top"/>
    </xf>
    <xf numFmtId="0" fontId="17" fillId="0" borderId="0" xfId="2" applyFont="1" applyAlignment="1">
      <alignment horizontal="center" vertical="center"/>
    </xf>
    <xf numFmtId="0" fontId="17" fillId="3" borderId="67" xfId="2" applyFont="1" applyFill="1" applyBorder="1" applyAlignment="1">
      <alignment horizontal="left" vertical="top"/>
    </xf>
    <xf numFmtId="0" fontId="23" fillId="3" borderId="131" xfId="2" applyFont="1" applyFill="1" applyBorder="1" applyAlignment="1">
      <alignment horizontal="left" vertical="center"/>
    </xf>
    <xf numFmtId="178" fontId="23" fillId="3" borderId="61" xfId="2" applyNumberFormat="1" applyFont="1" applyFill="1" applyBorder="1" applyAlignment="1">
      <alignment horizontal="right" vertical="center"/>
    </xf>
    <xf numFmtId="0" fontId="23" fillId="3" borderId="61" xfId="2" applyFont="1" applyFill="1" applyBorder="1" applyAlignment="1">
      <alignment horizontal="right" vertical="center"/>
    </xf>
    <xf numFmtId="179" fontId="23" fillId="3" borderId="61" xfId="2" applyNumberFormat="1" applyFont="1" applyFill="1" applyBorder="1" applyAlignment="1">
      <alignment horizontal="right" vertical="center"/>
    </xf>
    <xf numFmtId="178" fontId="23" fillId="3" borderId="130" xfId="2" applyNumberFormat="1" applyFont="1" applyFill="1" applyBorder="1" applyAlignment="1">
      <alignment horizontal="right" vertical="center"/>
    </xf>
    <xf numFmtId="0" fontId="23" fillId="3" borderId="130" xfId="2" applyFont="1" applyFill="1" applyBorder="1" applyAlignment="1">
      <alignment horizontal="right" vertical="center"/>
    </xf>
    <xf numFmtId="179" fontId="23" fillId="3" borderId="130" xfId="2" applyNumberFormat="1" applyFont="1" applyFill="1" applyBorder="1" applyAlignment="1">
      <alignment horizontal="right" vertical="center"/>
    </xf>
    <xf numFmtId="38" fontId="28" fillId="0" borderId="0" xfId="1" applyFont="1" applyAlignment="1">
      <alignment vertical="center" wrapText="1"/>
    </xf>
    <xf numFmtId="38" fontId="14" fillId="0" borderId="0" xfId="1" applyFont="1" applyAlignment="1">
      <alignment vertical="center" wrapText="1"/>
    </xf>
    <xf numFmtId="38" fontId="29" fillId="0" borderId="137" xfId="1" applyFont="1" applyFill="1" applyBorder="1" applyAlignment="1">
      <alignment vertical="center" wrapText="1"/>
    </xf>
    <xf numFmtId="38" fontId="29" fillId="0" borderId="140" xfId="1" applyFont="1" applyFill="1" applyBorder="1">
      <alignment vertical="center"/>
    </xf>
    <xf numFmtId="38" fontId="29" fillId="0" borderId="137" xfId="1" applyFont="1" applyFill="1" applyBorder="1">
      <alignment vertical="center"/>
    </xf>
    <xf numFmtId="38" fontId="28" fillId="0" borderId="0" xfId="1" applyFont="1" applyFill="1">
      <alignment vertical="center"/>
    </xf>
    <xf numFmtId="38" fontId="28" fillId="0" borderId="0" xfId="1" applyFont="1" applyFill="1" applyBorder="1">
      <alignment vertical="center"/>
    </xf>
    <xf numFmtId="38" fontId="28" fillId="0" borderId="1" xfId="1" applyFont="1" applyFill="1" applyBorder="1">
      <alignment vertical="center"/>
    </xf>
    <xf numFmtId="38" fontId="11" fillId="0" borderId="0" xfId="1" applyFont="1" applyFill="1">
      <alignment vertical="center"/>
    </xf>
    <xf numFmtId="38" fontId="29" fillId="0" borderId="141" xfId="1" applyFont="1" applyFill="1" applyBorder="1">
      <alignment vertical="center"/>
    </xf>
    <xf numFmtId="38" fontId="29" fillId="0" borderId="138" xfId="1" applyFont="1" applyFill="1" applyBorder="1">
      <alignment vertical="center"/>
    </xf>
    <xf numFmtId="38" fontId="11" fillId="3" borderId="1" xfId="1" applyFont="1" applyFill="1" applyBorder="1">
      <alignment vertical="center"/>
    </xf>
    <xf numFmtId="38" fontId="11" fillId="0" borderId="1" xfId="1" applyFont="1" applyFill="1" applyBorder="1">
      <alignment vertical="center"/>
    </xf>
    <xf numFmtId="38" fontId="28" fillId="0" borderId="143" xfId="1" applyFont="1" applyFill="1" applyBorder="1" applyAlignment="1">
      <alignment vertical="center" wrapText="1"/>
    </xf>
    <xf numFmtId="38" fontId="28" fillId="0" borderId="145" xfId="1" applyFont="1" applyFill="1" applyBorder="1" applyAlignment="1">
      <alignment vertical="center" wrapText="1"/>
    </xf>
    <xf numFmtId="38" fontId="11" fillId="2" borderId="129" xfId="1" applyFont="1" applyFill="1" applyBorder="1">
      <alignment vertical="center"/>
    </xf>
    <xf numFmtId="38" fontId="11" fillId="2" borderId="147" xfId="1" applyFont="1" applyFill="1" applyBorder="1">
      <alignment vertical="center"/>
    </xf>
    <xf numFmtId="38" fontId="11" fillId="0" borderId="129" xfId="1" applyFont="1" applyBorder="1">
      <alignment vertical="center"/>
    </xf>
    <xf numFmtId="38" fontId="30" fillId="0" borderId="129" xfId="1" applyFont="1" applyBorder="1">
      <alignment vertical="center"/>
    </xf>
    <xf numFmtId="38" fontId="28" fillId="2" borderId="129" xfId="1" applyFont="1" applyFill="1" applyBorder="1">
      <alignment vertical="center"/>
    </xf>
    <xf numFmtId="0" fontId="17" fillId="0" borderId="68" xfId="2" applyFont="1" applyBorder="1" applyAlignment="1">
      <alignment horizontal="left" vertical="center" wrapText="1"/>
    </xf>
    <xf numFmtId="0" fontId="17" fillId="0" borderId="13" xfId="2" applyFont="1" applyBorder="1" applyAlignment="1">
      <alignment horizontal="justify" vertical="center" wrapText="1"/>
    </xf>
    <xf numFmtId="0" fontId="17" fillId="0" borderId="13" xfId="2" applyFont="1" applyBorder="1" applyAlignment="1">
      <alignment horizontal="left" vertical="center" wrapText="1"/>
    </xf>
    <xf numFmtId="0" fontId="17" fillId="0" borderId="68" xfId="2" applyFont="1" applyBorder="1" applyAlignment="1">
      <alignment horizontal="justify" vertical="center"/>
    </xf>
    <xf numFmtId="0" fontId="17" fillId="0" borderId="13" xfId="2" applyFont="1" applyBorder="1" applyAlignment="1">
      <alignment horizontal="justify" vertical="center"/>
    </xf>
    <xf numFmtId="0" fontId="17" fillId="0" borderId="58" xfId="2" applyFont="1" applyBorder="1" applyAlignment="1">
      <alignment horizontal="justify" vertical="center"/>
    </xf>
    <xf numFmtId="0" fontId="32" fillId="3" borderId="132" xfId="2" applyFont="1" applyFill="1" applyBorder="1" applyAlignment="1">
      <alignment horizontal="left" vertical="top"/>
    </xf>
    <xf numFmtId="0" fontId="17" fillId="3" borderId="152" xfId="2" applyFont="1" applyFill="1" applyBorder="1" applyAlignment="1">
      <alignment horizontal="left" vertical="top"/>
    </xf>
    <xf numFmtId="0" fontId="17" fillId="3" borderId="153" xfId="2" applyFont="1" applyFill="1" applyBorder="1" applyAlignment="1">
      <alignment horizontal="left" vertical="top"/>
    </xf>
    <xf numFmtId="0" fontId="17" fillId="3" borderId="154" xfId="2" applyFont="1" applyFill="1" applyBorder="1" applyAlignment="1">
      <alignment horizontal="left" vertical="top"/>
    </xf>
    <xf numFmtId="0" fontId="17" fillId="3" borderId="155" xfId="2" applyFont="1" applyFill="1" applyBorder="1" applyAlignment="1">
      <alignment horizontal="left" vertical="top"/>
    </xf>
    <xf numFmtId="0" fontId="17" fillId="3" borderId="76" xfId="2" applyFont="1" applyFill="1" applyBorder="1" applyAlignment="1">
      <alignment horizontal="left" vertical="top"/>
    </xf>
    <xf numFmtId="0" fontId="17" fillId="3" borderId="77" xfId="2" applyFont="1" applyFill="1" applyBorder="1" applyAlignment="1">
      <alignment horizontal="left" vertical="top"/>
    </xf>
    <xf numFmtId="0" fontId="23" fillId="3" borderId="156" xfId="2" applyFont="1" applyFill="1" applyBorder="1" applyAlignment="1">
      <alignment horizontal="left" vertical="center"/>
    </xf>
    <xf numFmtId="0" fontId="23" fillId="3" borderId="157" xfId="2" applyFont="1" applyFill="1" applyBorder="1" applyAlignment="1">
      <alignment horizontal="left" vertical="center"/>
    </xf>
    <xf numFmtId="0" fontId="23" fillId="3" borderId="158" xfId="2" applyFont="1" applyFill="1" applyBorder="1" applyAlignment="1">
      <alignment horizontal="left" vertical="center"/>
    </xf>
    <xf numFmtId="0" fontId="23" fillId="3" borderId="159" xfId="2" applyFont="1" applyFill="1" applyBorder="1" applyAlignment="1">
      <alignment horizontal="right" vertical="center"/>
    </xf>
    <xf numFmtId="0" fontId="23" fillId="3" borderId="160" xfId="2" applyFont="1" applyFill="1" applyBorder="1" applyAlignment="1">
      <alignment horizontal="left" vertical="center"/>
    </xf>
    <xf numFmtId="0" fontId="23" fillId="3" borderId="161" xfId="2" applyFont="1" applyFill="1" applyBorder="1" applyAlignment="1">
      <alignment horizontal="right" vertical="center"/>
    </xf>
    <xf numFmtId="0" fontId="23" fillId="3" borderId="162" xfId="2" applyFont="1" applyFill="1" applyBorder="1" applyAlignment="1">
      <alignment horizontal="left" vertical="center"/>
    </xf>
    <xf numFmtId="178" fontId="23" fillId="3" borderId="25" xfId="2" applyNumberFormat="1" applyFont="1" applyFill="1" applyBorder="1" applyAlignment="1">
      <alignment horizontal="right" vertical="center"/>
    </xf>
    <xf numFmtId="0" fontId="23" fillId="3" borderId="25" xfId="2" applyFont="1" applyFill="1" applyBorder="1" applyAlignment="1">
      <alignment horizontal="right" vertical="center"/>
    </xf>
    <xf numFmtId="179" fontId="23" fillId="3" borderId="25" xfId="2" applyNumberFormat="1" applyFont="1" applyFill="1" applyBorder="1" applyAlignment="1">
      <alignment horizontal="right" vertical="center"/>
    </xf>
    <xf numFmtId="0" fontId="23" fillId="3" borderId="31" xfId="2" applyFont="1" applyFill="1" applyBorder="1" applyAlignment="1">
      <alignment horizontal="right" vertical="center"/>
    </xf>
    <xf numFmtId="38" fontId="11" fillId="0" borderId="0" xfId="1" applyFont="1" applyAlignment="1">
      <alignment horizontal="center" vertical="center"/>
    </xf>
    <xf numFmtId="38" fontId="14" fillId="3" borderId="67" xfId="1" applyFont="1" applyFill="1" applyBorder="1" applyAlignment="1">
      <alignment horizontal="center" vertical="center" wrapText="1"/>
    </xf>
    <xf numFmtId="38" fontId="28" fillId="3" borderId="67" xfId="1" applyFont="1" applyFill="1" applyBorder="1" applyAlignment="1">
      <alignment horizontal="center" vertical="center" wrapText="1"/>
    </xf>
    <xf numFmtId="38" fontId="11" fillId="3" borderId="67" xfId="1" applyFont="1" applyFill="1" applyBorder="1" applyAlignment="1">
      <alignment horizontal="center" vertical="center"/>
    </xf>
    <xf numFmtId="38" fontId="29" fillId="0" borderId="0" xfId="1" applyFont="1">
      <alignment vertical="center"/>
    </xf>
    <xf numFmtId="38" fontId="29" fillId="0" borderId="0" xfId="1" applyFont="1" applyAlignment="1">
      <alignment vertical="top"/>
    </xf>
    <xf numFmtId="38" fontId="11" fillId="0" borderId="0" xfId="1" applyFont="1" applyAlignment="1">
      <alignment vertical="center"/>
    </xf>
    <xf numFmtId="38" fontId="11" fillId="0" borderId="0" xfId="1" applyFont="1" applyAlignment="1">
      <alignment horizontal="left" vertical="center"/>
    </xf>
    <xf numFmtId="38" fontId="34" fillId="5" borderId="7" xfId="1" applyFont="1" applyFill="1" applyBorder="1" applyAlignment="1" applyProtection="1">
      <alignment horizontal="center" vertical="center" shrinkToFit="1"/>
      <protection locked="0"/>
    </xf>
    <xf numFmtId="38" fontId="34" fillId="5" borderId="38" xfId="1" applyFont="1" applyFill="1" applyBorder="1" applyAlignment="1" applyProtection="1">
      <alignment horizontal="center" vertical="top" shrinkToFit="1"/>
      <protection locked="0"/>
    </xf>
    <xf numFmtId="38" fontId="29" fillId="6" borderId="137" xfId="1" applyFont="1" applyFill="1" applyBorder="1">
      <alignment vertical="center"/>
    </xf>
    <xf numFmtId="38" fontId="29" fillId="6" borderId="139" xfId="1" applyFont="1" applyFill="1" applyBorder="1" applyAlignment="1">
      <alignment horizontal="right" vertical="center"/>
    </xf>
    <xf numFmtId="38" fontId="29" fillId="6" borderId="140" xfId="1" applyFont="1" applyFill="1" applyBorder="1">
      <alignment vertical="center"/>
    </xf>
    <xf numFmtId="38" fontId="29" fillId="6" borderId="136" xfId="1" applyFont="1" applyFill="1" applyBorder="1" applyAlignment="1">
      <alignment horizontal="right" vertical="center"/>
    </xf>
    <xf numFmtId="38" fontId="29" fillId="6" borderId="136" xfId="1" applyFont="1" applyFill="1" applyBorder="1">
      <alignment vertical="center"/>
    </xf>
    <xf numFmtId="0" fontId="29" fillId="6" borderId="0" xfId="2" applyFont="1" applyFill="1">
      <alignment vertical="center"/>
    </xf>
    <xf numFmtId="0" fontId="29" fillId="6" borderId="1" xfId="2" applyFont="1" applyFill="1" applyBorder="1">
      <alignment vertical="center"/>
    </xf>
    <xf numFmtId="0" fontId="29" fillId="6" borderId="146" xfId="2" applyFont="1" applyFill="1" applyBorder="1" applyAlignment="1">
      <alignment vertical="center" wrapText="1"/>
    </xf>
    <xf numFmtId="38" fontId="11" fillId="6" borderId="1" xfId="1" applyFont="1" applyFill="1" applyBorder="1">
      <alignment vertical="center"/>
    </xf>
    <xf numFmtId="38" fontId="28" fillId="0" borderId="0" xfId="1" applyFont="1" applyAlignment="1">
      <alignment horizontal="right" vertical="center" wrapText="1"/>
    </xf>
    <xf numFmtId="38" fontId="14" fillId="6" borderId="1" xfId="1" applyFont="1" applyFill="1" applyBorder="1" applyAlignment="1">
      <alignment vertical="center" wrapText="1"/>
    </xf>
    <xf numFmtId="177" fontId="11" fillId="6" borderId="0" xfId="1" applyNumberFormat="1" applyFont="1" applyFill="1">
      <alignment vertical="center"/>
    </xf>
    <xf numFmtId="177" fontId="11" fillId="6" borderId="1" xfId="1" applyNumberFormat="1" applyFont="1" applyFill="1" applyBorder="1">
      <alignment vertical="center"/>
    </xf>
    <xf numFmtId="0" fontId="29" fillId="6" borderId="148" xfId="2" applyFont="1" applyFill="1" applyBorder="1" applyAlignment="1">
      <alignment horizontal="right" vertical="center"/>
    </xf>
    <xf numFmtId="38" fontId="28" fillId="6" borderId="0" xfId="1" applyFont="1" applyFill="1">
      <alignment vertical="center"/>
    </xf>
    <xf numFmtId="0" fontId="29" fillId="6" borderId="149" xfId="2" applyFont="1" applyFill="1" applyBorder="1" applyAlignment="1">
      <alignment horizontal="right" vertical="center"/>
    </xf>
    <xf numFmtId="0" fontId="29" fillId="6" borderId="149" xfId="2" applyFont="1" applyFill="1" applyBorder="1">
      <alignment vertical="center"/>
    </xf>
    <xf numFmtId="38" fontId="28" fillId="6" borderId="0" xfId="1" applyFont="1" applyFill="1" applyBorder="1">
      <alignment vertical="center"/>
    </xf>
    <xf numFmtId="0" fontId="29" fillId="6" borderId="150" xfId="2" applyFont="1" applyFill="1" applyBorder="1">
      <alignment vertical="center"/>
    </xf>
    <xf numFmtId="38" fontId="28" fillId="6" borderId="1" xfId="1" applyFont="1" applyFill="1" applyBorder="1">
      <alignment vertical="center"/>
    </xf>
    <xf numFmtId="0" fontId="14" fillId="6" borderId="0" xfId="2" applyFont="1" applyFill="1">
      <alignment vertical="center"/>
    </xf>
    <xf numFmtId="0" fontId="29" fillId="6" borderId="142" xfId="2" applyFont="1" applyFill="1" applyBorder="1" applyAlignment="1">
      <alignment vertical="center" wrapText="1"/>
    </xf>
    <xf numFmtId="0" fontId="7" fillId="6" borderId="1" xfId="2" applyFont="1" applyFill="1" applyBorder="1">
      <alignment vertical="center"/>
    </xf>
    <xf numFmtId="38" fontId="11" fillId="6" borderId="129" xfId="1" applyFont="1" applyFill="1" applyBorder="1">
      <alignment vertical="center"/>
    </xf>
    <xf numFmtId="0" fontId="28" fillId="6" borderId="151" xfId="2" applyFont="1" applyFill="1" applyBorder="1" applyAlignment="1">
      <alignment horizontal="right" vertical="center"/>
    </xf>
    <xf numFmtId="38" fontId="30" fillId="6" borderId="144" xfId="1" applyFont="1" applyFill="1" applyBorder="1">
      <alignment vertical="center"/>
    </xf>
    <xf numFmtId="38" fontId="30" fillId="6" borderId="129" xfId="1" applyFont="1" applyFill="1" applyBorder="1">
      <alignment vertical="center"/>
    </xf>
    <xf numFmtId="38" fontId="14" fillId="3" borderId="132" xfId="1" applyFont="1" applyFill="1" applyBorder="1" applyAlignment="1">
      <alignment horizontal="center" vertical="center" wrapText="1"/>
    </xf>
    <xf numFmtId="38" fontId="30" fillId="3" borderId="133" xfId="1" applyFont="1" applyFill="1" applyBorder="1" applyAlignment="1">
      <alignment horizontal="center" vertical="center"/>
    </xf>
    <xf numFmtId="38" fontId="14" fillId="3" borderId="133" xfId="1" applyFont="1" applyFill="1" applyBorder="1" applyAlignment="1">
      <alignment horizontal="center" vertical="center" wrapText="1"/>
    </xf>
    <xf numFmtId="38" fontId="11" fillId="3" borderId="133" xfId="1" applyFont="1" applyFill="1" applyBorder="1" applyAlignment="1">
      <alignment horizontal="center" vertical="center" wrapText="1"/>
    </xf>
    <xf numFmtId="38" fontId="11" fillId="3" borderId="163" xfId="1" applyFont="1" applyFill="1" applyBorder="1" applyAlignment="1">
      <alignment horizontal="center" vertical="center" wrapText="1"/>
    </xf>
    <xf numFmtId="38" fontId="29" fillId="3" borderId="76" xfId="1" applyFont="1" applyFill="1" applyBorder="1" applyAlignment="1">
      <alignment horizontal="center" vertical="center" wrapText="1"/>
    </xf>
    <xf numFmtId="38" fontId="11" fillId="3" borderId="77" xfId="1" applyFont="1" applyFill="1" applyBorder="1" applyAlignment="1">
      <alignment horizontal="center" vertical="center"/>
    </xf>
    <xf numFmtId="38" fontId="29" fillId="3" borderId="134" xfId="1" applyFont="1" applyFill="1" applyBorder="1" applyAlignment="1">
      <alignment horizontal="center" vertical="center" wrapText="1"/>
    </xf>
    <xf numFmtId="38" fontId="28" fillId="3" borderId="135" xfId="1" applyFont="1" applyFill="1" applyBorder="1" applyAlignment="1">
      <alignment horizontal="center" vertical="center" wrapText="1"/>
    </xf>
    <xf numFmtId="38" fontId="14" fillId="3" borderId="135" xfId="1" applyFont="1" applyFill="1" applyBorder="1" applyAlignment="1">
      <alignment horizontal="center" vertical="center" wrapText="1"/>
    </xf>
    <xf numFmtId="38" fontId="11" fillId="3" borderId="135" xfId="1" applyFont="1" applyFill="1" applyBorder="1" applyAlignment="1">
      <alignment horizontal="center" vertical="center"/>
    </xf>
    <xf numFmtId="38" fontId="11" fillId="3" borderId="164" xfId="1" applyFont="1" applyFill="1" applyBorder="1" applyAlignment="1">
      <alignment horizontal="center" vertical="center"/>
    </xf>
    <xf numFmtId="38" fontId="29" fillId="0" borderId="0" xfId="1" applyFont="1" applyAlignment="1">
      <alignment horizontal="left" vertical="center"/>
    </xf>
    <xf numFmtId="177" fontId="11" fillId="6" borderId="129" xfId="1" applyNumberFormat="1" applyFont="1" applyFill="1" applyBorder="1">
      <alignment vertical="center"/>
    </xf>
    <xf numFmtId="38" fontId="14" fillId="6" borderId="39" xfId="1" applyFont="1" applyFill="1" applyBorder="1" applyAlignment="1">
      <alignment vertical="center" wrapText="1"/>
    </xf>
    <xf numFmtId="177" fontId="11" fillId="6" borderId="16" xfId="1" applyNumberFormat="1" applyFont="1" applyFill="1" applyBorder="1">
      <alignment vertical="center"/>
    </xf>
    <xf numFmtId="177" fontId="11" fillId="6" borderId="39" xfId="1" applyNumberFormat="1" applyFont="1" applyFill="1" applyBorder="1">
      <alignment vertical="center"/>
    </xf>
    <xf numFmtId="177" fontId="11" fillId="6" borderId="73" xfId="1" applyNumberFormat="1" applyFont="1" applyFill="1" applyBorder="1">
      <alignment vertical="center"/>
    </xf>
    <xf numFmtId="0" fontId="1" fillId="0" borderId="0" xfId="4">
      <alignment vertical="center"/>
    </xf>
    <xf numFmtId="0" fontId="1" fillId="0" borderId="0" xfId="4" applyAlignment="1">
      <alignment vertical="center" shrinkToFit="1"/>
    </xf>
    <xf numFmtId="38" fontId="11" fillId="0" borderId="36" xfId="1" applyFont="1" applyFill="1" applyBorder="1" applyAlignment="1" applyProtection="1">
      <alignment horizontal="center" vertical="center" shrinkToFit="1"/>
    </xf>
    <xf numFmtId="38" fontId="11" fillId="0" borderId="16" xfId="1" applyFont="1" applyFill="1" applyBorder="1" applyAlignment="1" applyProtection="1">
      <alignment horizontal="center" vertical="center" shrinkToFit="1"/>
    </xf>
    <xf numFmtId="38" fontId="11" fillId="0" borderId="39" xfId="1" applyFont="1" applyFill="1" applyBorder="1" applyAlignment="1" applyProtection="1">
      <alignment horizontal="center" vertical="center" shrinkToFit="1"/>
    </xf>
    <xf numFmtId="0" fontId="15" fillId="0" borderId="0" xfId="2" applyFont="1" applyAlignment="1">
      <alignment vertical="top" wrapText="1"/>
    </xf>
    <xf numFmtId="0" fontId="15" fillId="0" borderId="0" xfId="2" applyFont="1" applyAlignment="1">
      <alignment horizontal="justify" vertical="top" wrapText="1"/>
    </xf>
    <xf numFmtId="0" fontId="17" fillId="0" borderId="68" xfId="2" applyFont="1" applyBorder="1" applyAlignment="1">
      <alignment horizontal="center" vertical="center" textRotation="255" wrapText="1" shrinkToFit="1"/>
    </xf>
    <xf numFmtId="0" fontId="17" fillId="0" borderId="58" xfId="2" applyFont="1" applyBorder="1" applyAlignment="1">
      <alignment horizontal="center" vertical="center" textRotation="255" wrapText="1" shrinkToFit="1"/>
    </xf>
    <xf numFmtId="0" fontId="18" fillId="0" borderId="72" xfId="2" applyFont="1" applyBorder="1" applyAlignment="1">
      <alignment horizontal="center" vertical="center" wrapText="1"/>
    </xf>
    <xf numFmtId="0" fontId="18" fillId="0" borderId="128" xfId="2" applyFont="1" applyBorder="1" applyAlignment="1">
      <alignment horizontal="center" vertical="center" wrapText="1"/>
    </xf>
    <xf numFmtId="0" fontId="18" fillId="0" borderId="71" xfId="2" applyFont="1" applyBorder="1" applyAlignment="1">
      <alignment horizontal="center" vertical="center" wrapText="1"/>
    </xf>
    <xf numFmtId="58" fontId="18" fillId="0" borderId="74" xfId="2" applyNumberFormat="1" applyFont="1" applyBorder="1" applyAlignment="1">
      <alignment horizontal="center" vertical="center" wrapText="1"/>
    </xf>
    <xf numFmtId="58" fontId="18" fillId="0" borderId="129" xfId="2" applyNumberFormat="1" applyFont="1" applyBorder="1" applyAlignment="1">
      <alignment horizontal="center" vertical="center" wrapText="1"/>
    </xf>
    <xf numFmtId="58" fontId="18" fillId="0" borderId="73" xfId="2" applyNumberFormat="1" applyFont="1" applyBorder="1" applyAlignment="1">
      <alignment horizontal="center" vertical="center" wrapText="1"/>
    </xf>
    <xf numFmtId="0" fontId="17" fillId="0" borderId="68" xfId="2" applyFont="1" applyBorder="1" applyAlignment="1">
      <alignment horizontal="center" vertical="center" textRotation="255"/>
    </xf>
    <xf numFmtId="0" fontId="17" fillId="0" borderId="13" xfId="2" applyFont="1" applyBorder="1" applyAlignment="1">
      <alignment horizontal="center" vertical="center" textRotation="255"/>
    </xf>
    <xf numFmtId="0" fontId="17" fillId="0" borderId="58" xfId="2" applyFont="1" applyBorder="1" applyAlignment="1">
      <alignment horizontal="center" vertical="center" textRotation="255"/>
    </xf>
    <xf numFmtId="0" fontId="21" fillId="0" borderId="119" xfId="2" applyFont="1" applyBorder="1" applyAlignment="1">
      <alignment horizontal="center" vertical="center" wrapText="1"/>
    </xf>
    <xf numFmtId="0" fontId="21" fillId="0" borderId="120" xfId="2" applyFont="1" applyBorder="1" applyAlignment="1">
      <alignment horizontal="center" vertical="center" wrapText="1"/>
    </xf>
    <xf numFmtId="0" fontId="21" fillId="0" borderId="121" xfId="2" applyFont="1" applyBorder="1" applyAlignment="1">
      <alignment horizontal="center" vertical="center" wrapText="1"/>
    </xf>
    <xf numFmtId="0" fontId="21" fillId="0" borderId="122" xfId="2" applyFont="1" applyBorder="1" applyAlignment="1">
      <alignment horizontal="center" vertical="center" wrapText="1"/>
    </xf>
    <xf numFmtId="0" fontId="21" fillId="0" borderId="123" xfId="2" applyFont="1" applyBorder="1" applyAlignment="1">
      <alignment horizontal="center" vertical="center" wrapText="1"/>
    </xf>
    <xf numFmtId="0" fontId="21" fillId="0" borderId="124" xfId="2" applyFont="1" applyBorder="1" applyAlignment="1">
      <alignment horizontal="center" vertical="center" wrapText="1"/>
    </xf>
    <xf numFmtId="0" fontId="21" fillId="0" borderId="125" xfId="2" applyFont="1" applyBorder="1" applyAlignment="1">
      <alignment horizontal="center" vertical="center" wrapText="1"/>
    </xf>
    <xf numFmtId="0" fontId="21" fillId="0" borderId="126" xfId="2" applyFont="1" applyBorder="1" applyAlignment="1">
      <alignment horizontal="center" vertical="center" wrapText="1"/>
    </xf>
    <xf numFmtId="0" fontId="21" fillId="0" borderId="127" xfId="2" applyFont="1" applyBorder="1" applyAlignment="1">
      <alignment horizontal="center" vertical="center" wrapText="1"/>
    </xf>
    <xf numFmtId="0" fontId="20" fillId="0" borderId="0" xfId="2" applyFont="1" applyAlignment="1">
      <alignment horizontal="center" wrapText="1"/>
    </xf>
    <xf numFmtId="0" fontId="20" fillId="0" borderId="1" xfId="2" applyFont="1" applyBorder="1" applyAlignment="1">
      <alignment horizontal="right" vertical="top" wrapText="1"/>
    </xf>
    <xf numFmtId="58" fontId="18" fillId="0" borderId="72" xfId="2" applyNumberFormat="1" applyFont="1" applyBorder="1" applyAlignment="1">
      <alignment horizontal="center" vertical="center" wrapText="1"/>
    </xf>
    <xf numFmtId="58" fontId="18" fillId="0" borderId="128" xfId="2" applyNumberFormat="1" applyFont="1" applyBorder="1" applyAlignment="1">
      <alignment horizontal="center" vertical="center" wrapText="1"/>
    </xf>
    <xf numFmtId="58" fontId="18" fillId="0" borderId="71" xfId="2" applyNumberFormat="1" applyFont="1" applyBorder="1" applyAlignment="1">
      <alignment horizontal="center" vertical="center" wrapText="1"/>
    </xf>
    <xf numFmtId="0" fontId="17" fillId="0" borderId="68" xfId="2" applyFont="1" applyBorder="1" applyAlignment="1">
      <alignment horizontal="center" vertical="center" shrinkToFit="1"/>
    </xf>
    <xf numFmtId="0" fontId="17" fillId="0" borderId="58" xfId="2" applyFont="1" applyBorder="1" applyAlignment="1">
      <alignment horizontal="center" vertical="center" shrinkToFit="1"/>
    </xf>
    <xf numFmtId="38" fontId="34" fillId="4" borderId="32" xfId="1" applyFont="1" applyFill="1" applyBorder="1" applyAlignment="1" applyProtection="1">
      <alignment horizontal="center" vertical="center" textRotation="255" shrinkToFit="1"/>
      <protection locked="0"/>
    </xf>
    <xf numFmtId="38" fontId="34" fillId="4" borderId="34" xfId="1" applyFont="1" applyFill="1" applyBorder="1" applyAlignment="1" applyProtection="1">
      <alignment horizontal="center" vertical="center" textRotation="255" shrinkToFit="1"/>
      <protection locked="0"/>
    </xf>
    <xf numFmtId="38" fontId="34" fillId="4" borderId="50" xfId="1" applyFont="1" applyFill="1" applyBorder="1" applyAlignment="1" applyProtection="1">
      <alignment horizontal="center" vertical="center" textRotation="255" shrinkToFit="1"/>
      <protection locked="0"/>
    </xf>
    <xf numFmtId="38" fontId="11" fillId="0" borderId="52" xfId="1" applyFont="1" applyFill="1" applyBorder="1" applyAlignment="1" applyProtection="1">
      <alignment horizontal="left" vertical="center" wrapText="1"/>
    </xf>
    <xf numFmtId="38" fontId="11" fillId="0" borderId="53" xfId="1" applyFont="1" applyFill="1" applyBorder="1" applyAlignment="1" applyProtection="1">
      <alignment horizontal="left" vertical="center" wrapText="1"/>
    </xf>
    <xf numFmtId="38" fontId="11" fillId="0" borderId="56" xfId="1" applyFont="1" applyFill="1" applyBorder="1" applyAlignment="1" applyProtection="1">
      <alignment horizontal="left" vertical="center" wrapText="1"/>
    </xf>
    <xf numFmtId="38" fontId="38" fillId="4" borderId="60" xfId="1" applyFont="1" applyFill="1" applyBorder="1" applyAlignment="1" applyProtection="1">
      <alignment horizontal="left" vertical="center" indent="2"/>
      <protection locked="0"/>
    </xf>
    <xf numFmtId="38" fontId="38" fillId="4" borderId="58" xfId="1" applyFont="1" applyFill="1" applyBorder="1" applyAlignment="1" applyProtection="1">
      <alignment horizontal="left" vertical="center" indent="2"/>
      <protection locked="0"/>
    </xf>
    <xf numFmtId="38" fontId="11" fillId="0" borderId="42" xfId="1" applyFont="1" applyFill="1" applyBorder="1" applyAlignment="1" applyProtection="1">
      <alignment horizontal="left" vertical="center" wrapText="1"/>
    </xf>
    <xf numFmtId="38" fontId="11" fillId="0" borderId="43" xfId="1" applyFont="1" applyFill="1" applyBorder="1" applyAlignment="1" applyProtection="1">
      <alignment horizontal="left" vertical="center" wrapText="1"/>
    </xf>
    <xf numFmtId="38" fontId="11" fillId="0" borderId="43" xfId="1" applyFont="1" applyFill="1" applyBorder="1" applyAlignment="1">
      <alignment horizontal="right" vertical="top" wrapText="1"/>
    </xf>
    <xf numFmtId="38" fontId="11" fillId="0" borderId="44" xfId="1" applyFont="1" applyFill="1" applyBorder="1" applyAlignment="1">
      <alignment horizontal="right" vertical="top" wrapText="1"/>
    </xf>
    <xf numFmtId="38" fontId="38" fillId="4" borderId="33" xfId="1" applyFont="1" applyFill="1" applyBorder="1" applyAlignment="1" applyProtection="1">
      <alignment horizontal="left" vertical="center" indent="2"/>
      <protection locked="0"/>
    </xf>
    <xf numFmtId="38" fontId="38" fillId="4" borderId="35" xfId="1" applyFont="1" applyFill="1" applyBorder="1" applyAlignment="1" applyProtection="1">
      <alignment horizontal="left" vertical="center" indent="2"/>
      <protection locked="0"/>
    </xf>
    <xf numFmtId="38" fontId="35" fillId="6" borderId="6" xfId="1" applyFont="1" applyFill="1" applyBorder="1" applyAlignment="1" applyProtection="1">
      <alignment horizontal="center" vertical="center" shrinkToFit="1"/>
      <protection hidden="1"/>
    </xf>
    <xf numFmtId="38" fontId="35" fillId="6" borderId="14" xfId="1" applyFont="1" applyFill="1" applyBorder="1" applyAlignment="1" applyProtection="1">
      <alignment horizontal="center" vertical="center" shrinkToFit="1"/>
      <protection hidden="1"/>
    </xf>
    <xf numFmtId="38" fontId="35" fillId="6" borderId="37" xfId="1" applyFont="1" applyFill="1" applyBorder="1" applyAlignment="1" applyProtection="1">
      <alignment horizontal="center" vertical="center" shrinkToFit="1"/>
      <protection hidden="1"/>
    </xf>
    <xf numFmtId="38" fontId="34" fillId="4" borderId="4" xfId="1" applyFont="1" applyFill="1" applyBorder="1" applyAlignment="1" applyProtection="1">
      <alignment horizontal="center" vertical="center" wrapText="1"/>
      <protection locked="0"/>
    </xf>
    <xf numFmtId="38" fontId="34" fillId="4" borderId="13" xfId="1" applyFont="1" applyFill="1" applyBorder="1" applyAlignment="1" applyProtection="1">
      <alignment horizontal="center" vertical="center" wrapText="1"/>
      <protection locked="0"/>
    </xf>
    <xf numFmtId="38" fontId="34" fillId="4" borderId="25" xfId="1" applyFont="1" applyFill="1" applyBorder="1" applyAlignment="1" applyProtection="1">
      <alignment horizontal="center" vertical="center" wrapText="1"/>
      <protection locked="0"/>
    </xf>
    <xf numFmtId="38" fontId="34" fillId="6" borderId="33" xfId="1" applyFont="1" applyFill="1" applyBorder="1" applyAlignment="1" applyProtection="1">
      <alignment horizontal="center" vertical="center" shrinkToFit="1"/>
      <protection hidden="1"/>
    </xf>
    <xf numFmtId="38" fontId="34" fillId="6" borderId="19" xfId="1" applyFont="1" applyFill="1" applyBorder="1" applyAlignment="1" applyProtection="1">
      <alignment horizontal="center" vertical="center" shrinkToFit="1"/>
      <protection hidden="1"/>
    </xf>
    <xf numFmtId="177" fontId="34" fillId="5" borderId="6" xfId="1" applyNumberFormat="1" applyFont="1" applyFill="1" applyBorder="1" applyAlignment="1" applyProtection="1">
      <alignment horizontal="center" vertical="center" shrinkToFit="1"/>
      <protection locked="0"/>
    </xf>
    <xf numFmtId="177" fontId="34" fillId="5" borderId="14" xfId="1" applyNumberFormat="1" applyFont="1" applyFill="1" applyBorder="1" applyAlignment="1" applyProtection="1">
      <alignment horizontal="center" vertical="center" shrinkToFit="1"/>
      <protection locked="0"/>
    </xf>
    <xf numFmtId="177" fontId="34" fillId="5" borderId="37" xfId="1" applyNumberFormat="1" applyFont="1" applyFill="1" applyBorder="1" applyAlignment="1" applyProtection="1">
      <alignment horizontal="center" vertical="center" shrinkToFit="1"/>
      <protection locked="0"/>
    </xf>
    <xf numFmtId="38" fontId="37" fillId="5" borderId="53" xfId="1" applyFont="1" applyFill="1" applyBorder="1" applyAlignment="1" applyProtection="1">
      <alignment horizontal="left" vertical="center" wrapText="1"/>
      <protection locked="0"/>
    </xf>
    <xf numFmtId="38" fontId="37" fillId="5" borderId="54" xfId="1" applyFont="1" applyFill="1" applyBorder="1" applyAlignment="1" applyProtection="1">
      <alignment horizontal="left" vertical="center" wrapText="1"/>
      <protection locked="0"/>
    </xf>
    <xf numFmtId="38" fontId="11" fillId="0" borderId="15" xfId="1" applyFont="1" applyFill="1" applyBorder="1" applyAlignment="1" applyProtection="1">
      <alignment horizontal="center" vertical="center" textRotation="255" shrinkToFit="1"/>
    </xf>
    <xf numFmtId="38" fontId="11" fillId="0" borderId="16" xfId="1" applyFont="1" applyFill="1" applyBorder="1" applyAlignment="1" applyProtection="1">
      <alignment horizontal="center" vertical="center" textRotation="255" shrinkToFit="1"/>
    </xf>
    <xf numFmtId="38" fontId="37" fillId="5" borderId="4" xfId="1" applyFont="1" applyFill="1" applyBorder="1" applyAlignment="1" applyProtection="1">
      <alignment horizontal="center" vertical="center" wrapText="1" shrinkToFit="1"/>
      <protection locked="0"/>
    </xf>
    <xf numFmtId="38" fontId="37" fillId="5" borderId="13" xfId="1" applyFont="1" applyFill="1" applyBorder="1" applyAlignment="1" applyProtection="1">
      <alignment horizontal="center" vertical="center" shrinkToFit="1"/>
      <protection locked="0"/>
    </xf>
    <xf numFmtId="38" fontId="37" fillId="5" borderId="58" xfId="1" applyFont="1" applyFill="1" applyBorder="1" applyAlignment="1" applyProtection="1">
      <alignment horizontal="center" vertical="center" shrinkToFit="1"/>
      <protection locked="0"/>
    </xf>
    <xf numFmtId="38" fontId="11" fillId="0" borderId="46" xfId="1" applyFont="1" applyFill="1" applyBorder="1" applyAlignment="1" applyProtection="1">
      <alignment horizontal="left" vertical="center" wrapText="1"/>
    </xf>
    <xf numFmtId="38" fontId="11" fillId="0" borderId="47" xfId="1" applyFont="1" applyFill="1" applyBorder="1" applyAlignment="1" applyProtection="1">
      <alignment horizontal="left" vertical="center" wrapText="1"/>
    </xf>
    <xf numFmtId="38" fontId="37" fillId="5" borderId="46" xfId="1" applyFont="1" applyFill="1" applyBorder="1" applyAlignment="1" applyProtection="1">
      <alignment horizontal="left" vertical="center" wrapText="1"/>
      <protection locked="0"/>
    </xf>
    <xf numFmtId="38" fontId="37" fillId="5" borderId="49" xfId="1" applyFont="1" applyFill="1" applyBorder="1" applyAlignment="1" applyProtection="1">
      <alignment horizontal="left" vertical="center" wrapText="1"/>
      <protection locked="0"/>
    </xf>
    <xf numFmtId="38" fontId="38" fillId="4" borderId="4" xfId="1" applyFont="1" applyFill="1" applyBorder="1" applyAlignment="1" applyProtection="1">
      <alignment horizontal="left" vertical="center" indent="2"/>
      <protection locked="0"/>
    </xf>
    <xf numFmtId="38" fontId="38" fillId="4" borderId="61" xfId="1" applyFont="1" applyFill="1" applyBorder="1" applyAlignment="1" applyProtection="1">
      <alignment horizontal="left" vertical="center" indent="2"/>
      <protection locked="0"/>
    </xf>
    <xf numFmtId="38" fontId="38" fillId="4" borderId="20" xfId="1" applyFont="1" applyFill="1" applyBorder="1" applyAlignment="1" applyProtection="1">
      <alignment horizontal="left" vertical="center" indent="2"/>
      <protection locked="0"/>
    </xf>
    <xf numFmtId="38" fontId="38" fillId="4" borderId="40" xfId="1" applyFont="1" applyFill="1" applyBorder="1" applyAlignment="1" applyProtection="1">
      <alignment horizontal="left" vertical="center" indent="2"/>
      <protection locked="0"/>
    </xf>
    <xf numFmtId="0" fontId="11" fillId="0" borderId="0" xfId="2" applyFont="1" applyAlignment="1">
      <alignment horizontal="left" vertical="center" wrapText="1"/>
    </xf>
    <xf numFmtId="0" fontId="11" fillId="0" borderId="10" xfId="2" applyFont="1" applyBorder="1" applyAlignment="1">
      <alignment horizontal="left" vertical="center" wrapText="1"/>
    </xf>
    <xf numFmtId="38" fontId="37" fillId="5" borderId="43" xfId="1" applyFont="1" applyFill="1" applyBorder="1" applyAlignment="1" applyProtection="1">
      <alignment horizontal="left" vertical="center" wrapText="1"/>
      <protection locked="0"/>
    </xf>
    <xf numFmtId="38" fontId="37" fillId="5" borderId="45" xfId="1" applyFont="1" applyFill="1" applyBorder="1" applyAlignment="1" applyProtection="1">
      <alignment horizontal="left" vertical="center" wrapText="1"/>
      <protection locked="0"/>
    </xf>
    <xf numFmtId="38" fontId="35" fillId="5" borderId="62" xfId="1" applyFont="1" applyFill="1" applyBorder="1" applyAlignment="1" applyProtection="1">
      <alignment horizontal="center" vertical="center" shrinkToFit="1"/>
      <protection locked="0"/>
    </xf>
    <xf numFmtId="38" fontId="35" fillId="5" borderId="59" xfId="1" applyFont="1" applyFill="1" applyBorder="1" applyAlignment="1" applyProtection="1">
      <alignment horizontal="center" vertical="center" shrinkToFit="1"/>
      <protection locked="0"/>
    </xf>
    <xf numFmtId="38" fontId="35" fillId="5" borderId="57" xfId="1" applyFont="1" applyFill="1" applyBorder="1" applyAlignment="1" applyProtection="1">
      <alignment horizontal="center" vertical="center" shrinkToFit="1"/>
      <protection locked="0"/>
    </xf>
    <xf numFmtId="0" fontId="11" fillId="0" borderId="0" xfId="2" applyFont="1" applyAlignment="1">
      <alignment vertical="center" wrapText="1"/>
    </xf>
    <xf numFmtId="38" fontId="11" fillId="0" borderId="43" xfId="1" applyFont="1" applyFill="1" applyBorder="1" applyAlignment="1" applyProtection="1">
      <alignment horizontal="right" vertical="top" wrapText="1"/>
    </xf>
    <xf numFmtId="38" fontId="11" fillId="0" borderId="44" xfId="1" applyFont="1" applyFill="1" applyBorder="1" applyAlignment="1" applyProtection="1">
      <alignment horizontal="right" vertical="top" wrapText="1"/>
    </xf>
    <xf numFmtId="38" fontId="4" fillId="0" borderId="0" xfId="1" applyFont="1" applyAlignment="1">
      <alignment horizontal="center" vertical="center"/>
    </xf>
    <xf numFmtId="0" fontId="11" fillId="0" borderId="4" xfId="2" applyFont="1" applyBorder="1" applyAlignment="1">
      <alignment horizontal="center" vertical="center" textRotation="255" wrapText="1"/>
    </xf>
    <xf numFmtId="0" fontId="11" fillId="0" borderId="13" xfId="2" applyFont="1" applyBorder="1" applyAlignment="1">
      <alignment horizontal="center" vertical="center" textRotation="255" wrapText="1"/>
    </xf>
    <xf numFmtId="0" fontId="11" fillId="0" borderId="25" xfId="2" applyFont="1" applyBorder="1" applyAlignment="1">
      <alignment horizontal="center" vertical="center" textRotation="255" wrapText="1"/>
    </xf>
    <xf numFmtId="0" fontId="11" fillId="0" borderId="6" xfId="2" applyFont="1" applyBorder="1" applyAlignment="1">
      <alignment horizontal="center" vertical="center" textRotation="255" wrapText="1"/>
    </xf>
    <xf numFmtId="0" fontId="11" fillId="0" borderId="14" xfId="2" applyFont="1" applyBorder="1" applyAlignment="1">
      <alignment horizontal="center" vertical="center" textRotation="255" wrapText="1"/>
    </xf>
    <xf numFmtId="0" fontId="11" fillId="0" borderId="7" xfId="2" applyFont="1" applyBorder="1" applyAlignment="1">
      <alignment horizontal="center" vertical="center" textRotation="255" wrapText="1"/>
    </xf>
    <xf numFmtId="0" fontId="11" fillId="0" borderId="8" xfId="2" applyFont="1" applyBorder="1" applyAlignment="1">
      <alignment horizontal="center" vertical="center" textRotation="255" wrapText="1"/>
    </xf>
    <xf numFmtId="0" fontId="11" fillId="0" borderId="15" xfId="2" applyFont="1" applyBorder="1" applyAlignment="1">
      <alignment horizontal="center" vertical="center" textRotation="255" wrapText="1"/>
    </xf>
    <xf numFmtId="0" fontId="11" fillId="0" borderId="16" xfId="2" applyFont="1" applyBorder="1" applyAlignment="1">
      <alignment horizontal="center" vertical="center" textRotation="255" wrapText="1"/>
    </xf>
    <xf numFmtId="0" fontId="11" fillId="0" borderId="28" xfId="2" applyFont="1" applyBorder="1" applyAlignment="1">
      <alignment horizontal="center" vertical="center" textRotation="255" wrapText="1"/>
    </xf>
    <xf numFmtId="0" fontId="11" fillId="0" borderId="29" xfId="2" applyFont="1" applyBorder="1" applyAlignment="1">
      <alignment horizontal="center" vertical="center" textRotation="255" wrapText="1"/>
    </xf>
    <xf numFmtId="0" fontId="11" fillId="0" borderId="12" xfId="2" applyFont="1" applyBorder="1" applyAlignment="1">
      <alignment horizontal="center" vertical="center" textRotation="255" wrapText="1"/>
    </xf>
    <xf numFmtId="0" fontId="11" fillId="0" borderId="24" xfId="2" applyFont="1" applyBorder="1" applyAlignment="1">
      <alignment horizontal="center" vertical="center" textRotation="255" wrapText="1"/>
    </xf>
    <xf numFmtId="0" fontId="11" fillId="0" borderId="19" xfId="2" applyFont="1" applyBorder="1" applyAlignment="1">
      <alignment horizontal="center" vertical="center" wrapText="1"/>
    </xf>
    <xf numFmtId="0" fontId="11" fillId="0" borderId="26" xfId="2" applyFont="1" applyBorder="1" applyAlignment="1">
      <alignment horizontal="center" vertical="center" wrapText="1"/>
    </xf>
    <xf numFmtId="0" fontId="8" fillId="0" borderId="1" xfId="2" applyFont="1" applyBorder="1" applyAlignment="1">
      <alignment horizontal="right"/>
    </xf>
    <xf numFmtId="0" fontId="9" fillId="0" borderId="2" xfId="2" applyFont="1" applyBorder="1" applyAlignment="1">
      <alignment horizontal="right" vertical="center"/>
    </xf>
    <xf numFmtId="38" fontId="36" fillId="5" borderId="1" xfId="1" applyFont="1" applyFill="1" applyBorder="1" applyAlignment="1" applyProtection="1">
      <alignment horizontal="left" indent="1"/>
      <protection locked="0"/>
    </xf>
    <xf numFmtId="0" fontId="11" fillId="0" borderId="11"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31" xfId="2" applyFont="1" applyBorder="1" applyAlignment="1">
      <alignment horizontal="center" vertical="center" wrapText="1"/>
    </xf>
    <xf numFmtId="38" fontId="35" fillId="4" borderId="60" xfId="1" applyFont="1" applyFill="1" applyBorder="1" applyAlignment="1" applyProtection="1">
      <alignment horizontal="left" vertical="center" indent="2"/>
      <protection locked="0"/>
    </xf>
    <xf numFmtId="38" fontId="35" fillId="4" borderId="58" xfId="1" applyFont="1" applyFill="1" applyBorder="1" applyAlignment="1" applyProtection="1">
      <alignment horizontal="left" vertical="center" indent="2"/>
      <protection locked="0"/>
    </xf>
    <xf numFmtId="38" fontId="35" fillId="4" borderId="33" xfId="1" applyFont="1" applyFill="1" applyBorder="1" applyAlignment="1" applyProtection="1">
      <alignment horizontal="left" vertical="center" indent="2"/>
      <protection locked="0"/>
    </xf>
    <xf numFmtId="38" fontId="35" fillId="4" borderId="35" xfId="1" applyFont="1" applyFill="1" applyBorder="1" applyAlignment="1" applyProtection="1">
      <alignment horizontal="left" vertical="center" indent="2"/>
      <protection locked="0"/>
    </xf>
    <xf numFmtId="38" fontId="33" fillId="5" borderId="4" xfId="1" applyFont="1" applyFill="1" applyBorder="1" applyAlignment="1" applyProtection="1">
      <alignment horizontal="center" vertical="center" wrapText="1" shrinkToFit="1"/>
      <protection locked="0"/>
    </xf>
    <xf numFmtId="38" fontId="33" fillId="5" borderId="13" xfId="1" applyFont="1" applyFill="1" applyBorder="1" applyAlignment="1" applyProtection="1">
      <alignment horizontal="center" vertical="center" shrinkToFit="1"/>
      <protection locked="0"/>
    </xf>
    <xf numFmtId="38" fontId="33" fillId="5" borderId="58" xfId="1" applyFont="1" applyFill="1" applyBorder="1" applyAlignment="1" applyProtection="1">
      <alignment horizontal="center" vertical="center" shrinkToFit="1"/>
      <protection locked="0"/>
    </xf>
    <xf numFmtId="38" fontId="35" fillId="4" borderId="4" xfId="1" applyFont="1" applyFill="1" applyBorder="1" applyAlignment="1" applyProtection="1">
      <alignment horizontal="left" vertical="center" indent="2"/>
      <protection locked="0"/>
    </xf>
    <xf numFmtId="38" fontId="35" fillId="4" borderId="61" xfId="1" applyFont="1" applyFill="1" applyBorder="1" applyAlignment="1" applyProtection="1">
      <alignment horizontal="left" vertical="center" indent="2"/>
      <protection locked="0"/>
    </xf>
    <xf numFmtId="38" fontId="35" fillId="4" borderId="20" xfId="1" applyFont="1" applyFill="1" applyBorder="1" applyAlignment="1" applyProtection="1">
      <alignment horizontal="left" vertical="center" indent="2"/>
      <protection locked="0"/>
    </xf>
    <xf numFmtId="38" fontId="35" fillId="4" borderId="40" xfId="1" applyFont="1" applyFill="1" applyBorder="1" applyAlignment="1" applyProtection="1">
      <alignment horizontal="left" vertical="center" indent="2"/>
      <protection locked="0"/>
    </xf>
    <xf numFmtId="38" fontId="33" fillId="5" borderId="43" xfId="1" applyFont="1" applyFill="1" applyBorder="1" applyAlignment="1" applyProtection="1">
      <alignment horizontal="left" vertical="center" wrapText="1"/>
      <protection locked="0"/>
    </xf>
    <xf numFmtId="38" fontId="33" fillId="5" borderId="45" xfId="1" applyFont="1" applyFill="1" applyBorder="1" applyAlignment="1" applyProtection="1">
      <alignment horizontal="left" vertical="center" wrapText="1"/>
      <protection locked="0"/>
    </xf>
    <xf numFmtId="38" fontId="11" fillId="0" borderId="48" xfId="1" applyFont="1" applyFill="1" applyBorder="1" applyAlignment="1" applyProtection="1">
      <alignment horizontal="left" vertical="center" wrapText="1"/>
    </xf>
    <xf numFmtId="38" fontId="33" fillId="5" borderId="53" xfId="1" applyFont="1" applyFill="1" applyBorder="1" applyAlignment="1" applyProtection="1">
      <alignment horizontal="left" vertical="center" wrapText="1"/>
      <protection locked="0"/>
    </xf>
    <xf numFmtId="38" fontId="33" fillId="5" borderId="54" xfId="1" applyFont="1" applyFill="1" applyBorder="1" applyAlignment="1" applyProtection="1">
      <alignment horizontal="left" vertical="center" wrapText="1"/>
      <protection locked="0"/>
    </xf>
    <xf numFmtId="38" fontId="28" fillId="6" borderId="166" xfId="1" applyFont="1" applyFill="1" applyBorder="1" applyAlignment="1">
      <alignment vertical="center" wrapText="1"/>
    </xf>
    <xf numFmtId="38" fontId="28" fillId="6" borderId="167" xfId="1" applyFont="1" applyFill="1" applyBorder="1" applyAlignment="1">
      <alignment vertical="center" wrapText="1"/>
    </xf>
    <xf numFmtId="38" fontId="28" fillId="6" borderId="165" xfId="1" applyFont="1" applyFill="1" applyBorder="1" applyAlignment="1">
      <alignment vertical="center" wrapText="1"/>
    </xf>
    <xf numFmtId="38" fontId="28" fillId="6" borderId="145" xfId="1" applyFont="1" applyFill="1" applyBorder="1" applyAlignment="1">
      <alignment vertical="center" wrapText="1"/>
    </xf>
    <xf numFmtId="38" fontId="33" fillId="5" borderId="46" xfId="1" applyFont="1" applyFill="1" applyBorder="1" applyAlignment="1" applyProtection="1">
      <alignment horizontal="left" vertical="center" wrapText="1"/>
      <protection locked="0"/>
    </xf>
    <xf numFmtId="38" fontId="33" fillId="5" borderId="49" xfId="1" applyFont="1" applyFill="1" applyBorder="1" applyAlignment="1" applyProtection="1">
      <alignment horizontal="left" vertical="center" wrapText="1"/>
      <protection locked="0"/>
    </xf>
    <xf numFmtId="0" fontId="11" fillId="0" borderId="4" xfId="2" applyFont="1" applyBorder="1" applyAlignment="1">
      <alignment horizontal="center" vertical="center" wrapText="1"/>
    </xf>
    <xf numFmtId="0" fontId="11" fillId="0" borderId="61"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65" xfId="2" applyFont="1" applyBorder="1" applyAlignment="1">
      <alignment horizontal="center" vertical="center" wrapText="1"/>
    </xf>
    <xf numFmtId="0" fontId="11" fillId="0" borderId="51"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55" xfId="2" applyFont="1" applyBorder="1" applyAlignment="1">
      <alignment horizontal="center" vertical="center" wrapText="1"/>
    </xf>
    <xf numFmtId="0" fontId="11" fillId="0" borderId="6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64" xfId="2" applyFont="1" applyBorder="1" applyAlignment="1">
      <alignment horizontal="center" vertical="center" wrapText="1"/>
    </xf>
    <xf numFmtId="38" fontId="13" fillId="0" borderId="32" xfId="1" applyFont="1" applyFill="1" applyBorder="1" applyAlignment="1">
      <alignment horizontal="center" vertical="center" textRotation="255" shrinkToFit="1"/>
    </xf>
    <xf numFmtId="38" fontId="13" fillId="0" borderId="34" xfId="1" applyFont="1" applyFill="1" applyBorder="1" applyAlignment="1">
      <alignment horizontal="center" vertical="center" textRotation="255" shrinkToFit="1"/>
    </xf>
    <xf numFmtId="38" fontId="13" fillId="0" borderId="50" xfId="1" applyFont="1" applyFill="1" applyBorder="1" applyAlignment="1">
      <alignment horizontal="center" vertical="center" textRotation="255" shrinkToFit="1"/>
    </xf>
    <xf numFmtId="38" fontId="11" fillId="0" borderId="4" xfId="1" applyFont="1" applyFill="1" applyBorder="1" applyAlignment="1">
      <alignment horizontal="center" vertical="center" wrapText="1"/>
    </xf>
    <xf numFmtId="38" fontId="11" fillId="0" borderId="13" xfId="1" applyFont="1" applyFill="1" applyBorder="1" applyAlignment="1">
      <alignment horizontal="center" vertical="center" wrapText="1"/>
    </xf>
    <xf numFmtId="38" fontId="11" fillId="0" borderId="25" xfId="1" applyFont="1" applyFill="1" applyBorder="1" applyAlignment="1">
      <alignment horizontal="center" vertical="center" wrapText="1"/>
    </xf>
    <xf numFmtId="38" fontId="13" fillId="0" borderId="14" xfId="1" applyFont="1" applyFill="1" applyBorder="1" applyAlignment="1">
      <alignment horizontal="center" vertical="center" shrinkToFit="1"/>
    </xf>
    <xf numFmtId="38" fontId="13" fillId="0" borderId="37" xfId="1" applyFont="1" applyFill="1" applyBorder="1" applyAlignment="1">
      <alignment horizontal="center" vertical="center" shrinkToFit="1"/>
    </xf>
    <xf numFmtId="38" fontId="13" fillId="0" borderId="33" xfId="1" applyFont="1" applyFill="1" applyBorder="1" applyAlignment="1">
      <alignment horizontal="center" vertical="center" shrinkToFit="1"/>
    </xf>
    <xf numFmtId="38" fontId="13" fillId="0" borderId="35" xfId="1" applyFont="1" applyFill="1" applyBorder="1" applyAlignment="1">
      <alignment horizontal="center" vertical="center" shrinkToFit="1"/>
    </xf>
    <xf numFmtId="38" fontId="11" fillId="0" borderId="42" xfId="1" applyFont="1" applyFill="1" applyBorder="1" applyAlignment="1">
      <alignment horizontal="left" vertical="center" wrapText="1"/>
    </xf>
    <xf numFmtId="38" fontId="11" fillId="0" borderId="43" xfId="1" applyFont="1" applyFill="1" applyBorder="1" applyAlignment="1">
      <alignment horizontal="left" vertical="center" wrapText="1"/>
    </xf>
    <xf numFmtId="38" fontId="13" fillId="0" borderId="43" xfId="1" applyFont="1" applyFill="1" applyBorder="1" applyAlignment="1">
      <alignment horizontal="left" vertical="center" wrapText="1"/>
    </xf>
    <xf numFmtId="38" fontId="13" fillId="0" borderId="45" xfId="1" applyFont="1" applyFill="1" applyBorder="1" applyAlignment="1">
      <alignment horizontal="left" vertical="center" wrapText="1"/>
    </xf>
    <xf numFmtId="38" fontId="11" fillId="0" borderId="46" xfId="1" applyFont="1" applyFill="1" applyBorder="1" applyAlignment="1">
      <alignment horizontal="left" vertical="center" wrapText="1"/>
    </xf>
    <xf numFmtId="38" fontId="11" fillId="0" borderId="47" xfId="1" applyFont="1" applyFill="1" applyBorder="1" applyAlignment="1">
      <alignment horizontal="left" vertical="center" wrapText="1"/>
    </xf>
    <xf numFmtId="38" fontId="13" fillId="0" borderId="48" xfId="1" applyFont="1" applyFill="1" applyBorder="1" applyAlignment="1">
      <alignment vertical="center" wrapText="1"/>
    </xf>
    <xf numFmtId="38" fontId="13" fillId="0" borderId="46" xfId="1" applyFont="1" applyFill="1" applyBorder="1" applyAlignment="1">
      <alignment vertical="center" wrapText="1"/>
    </xf>
    <xf numFmtId="38" fontId="13" fillId="0" borderId="49" xfId="1" applyFont="1" applyFill="1" applyBorder="1" applyAlignment="1">
      <alignment vertical="center" wrapText="1"/>
    </xf>
    <xf numFmtId="38" fontId="11" fillId="0" borderId="52" xfId="1" applyFont="1" applyFill="1" applyBorder="1" applyAlignment="1">
      <alignment horizontal="left" vertical="center" wrapText="1"/>
    </xf>
    <xf numFmtId="38" fontId="11" fillId="0" borderId="53" xfId="1" applyFont="1" applyFill="1" applyBorder="1" applyAlignment="1">
      <alignment horizontal="left" vertical="center" wrapText="1"/>
    </xf>
    <xf numFmtId="38" fontId="11" fillId="0" borderId="56" xfId="1" applyFont="1" applyFill="1" applyBorder="1" applyAlignment="1">
      <alignment horizontal="left" vertical="center" wrapText="1"/>
    </xf>
    <xf numFmtId="38" fontId="13" fillId="0" borderId="53" xfId="1" applyFont="1" applyFill="1" applyBorder="1" applyAlignment="1">
      <alignment horizontal="left" vertical="center" wrapText="1"/>
    </xf>
    <xf numFmtId="38" fontId="13" fillId="0" borderId="54" xfId="1" applyFont="1" applyFill="1" applyBorder="1" applyAlignment="1">
      <alignment horizontal="left" vertical="center" wrapText="1"/>
    </xf>
    <xf numFmtId="38" fontId="13" fillId="0" borderId="19" xfId="1" applyFont="1" applyFill="1" applyBorder="1" applyAlignment="1">
      <alignment horizontal="center" vertical="center" shrinkToFit="1"/>
    </xf>
    <xf numFmtId="176" fontId="13" fillId="0" borderId="6" xfId="1" applyNumberFormat="1" applyFont="1" applyFill="1" applyBorder="1" applyAlignment="1">
      <alignment horizontal="center" vertical="center" shrinkToFit="1"/>
    </xf>
    <xf numFmtId="176" fontId="13" fillId="0" borderId="14" xfId="1" applyNumberFormat="1" applyFont="1" applyFill="1" applyBorder="1" applyAlignment="1">
      <alignment horizontal="center" vertical="center" shrinkToFit="1"/>
    </xf>
    <xf numFmtId="176" fontId="13" fillId="0" borderId="37" xfId="1" applyNumberFormat="1" applyFont="1" applyFill="1" applyBorder="1" applyAlignment="1">
      <alignment horizontal="center" vertical="center" shrinkToFit="1"/>
    </xf>
    <xf numFmtId="38" fontId="13" fillId="0" borderId="4" xfId="1" applyFont="1" applyFill="1" applyBorder="1" applyAlignment="1">
      <alignment horizontal="center" vertical="center" wrapText="1" shrinkToFit="1"/>
    </xf>
    <xf numFmtId="38" fontId="13" fillId="0" borderId="13" xfId="1" applyFont="1" applyFill="1" applyBorder="1" applyAlignment="1">
      <alignment horizontal="center" vertical="center" shrinkToFit="1"/>
    </xf>
    <xf numFmtId="38" fontId="13" fillId="0" borderId="58" xfId="1" applyFont="1" applyFill="1" applyBorder="1" applyAlignment="1">
      <alignment horizontal="center" vertical="center" shrinkToFit="1"/>
    </xf>
    <xf numFmtId="38" fontId="13" fillId="0" borderId="62" xfId="1" applyFont="1" applyFill="1" applyBorder="1" applyAlignment="1">
      <alignment horizontal="center" vertical="center" shrinkToFit="1"/>
    </xf>
    <xf numFmtId="38" fontId="13" fillId="0" borderId="59" xfId="1" applyFont="1" applyFill="1" applyBorder="1" applyAlignment="1">
      <alignment horizontal="center" vertical="center" shrinkToFit="1"/>
    </xf>
    <xf numFmtId="38" fontId="13" fillId="0" borderId="57" xfId="1" applyFont="1" applyFill="1" applyBorder="1" applyAlignment="1">
      <alignment horizontal="center" vertical="center" shrinkToFit="1"/>
    </xf>
    <xf numFmtId="38" fontId="11" fillId="0" borderId="15" xfId="1" applyFont="1" applyFill="1" applyBorder="1" applyAlignment="1">
      <alignment horizontal="center" vertical="center" textRotation="255" shrinkToFit="1"/>
    </xf>
    <xf numFmtId="38" fontId="11" fillId="0" borderId="16" xfId="1" applyFont="1" applyFill="1" applyBorder="1" applyAlignment="1">
      <alignment horizontal="center" vertical="center" textRotation="255" shrinkToFit="1"/>
    </xf>
    <xf numFmtId="38" fontId="13" fillId="0" borderId="20" xfId="1" applyFont="1" applyFill="1" applyBorder="1" applyAlignment="1">
      <alignment horizontal="center" vertical="center" shrinkToFit="1"/>
    </xf>
    <xf numFmtId="38" fontId="13" fillId="0" borderId="40" xfId="1" applyFont="1" applyFill="1" applyBorder="1" applyAlignment="1">
      <alignment horizontal="center" vertical="center" shrinkToFit="1"/>
    </xf>
    <xf numFmtId="38" fontId="13" fillId="0" borderId="4" xfId="1" applyFont="1" applyFill="1" applyBorder="1" applyAlignment="1">
      <alignment horizontal="center" vertical="center" shrinkToFit="1"/>
    </xf>
    <xf numFmtId="38" fontId="13" fillId="0" borderId="61" xfId="1" applyFont="1" applyFill="1" applyBorder="1" applyAlignment="1">
      <alignment horizontal="center" vertical="center" shrinkToFit="1"/>
    </xf>
    <xf numFmtId="38" fontId="11" fillId="0" borderId="60" xfId="1" applyFont="1" applyFill="1" applyBorder="1" applyAlignment="1">
      <alignment horizontal="center" vertical="center" shrinkToFit="1"/>
    </xf>
    <xf numFmtId="38" fontId="11" fillId="0" borderId="58" xfId="1" applyFont="1" applyFill="1" applyBorder="1" applyAlignment="1">
      <alignment horizontal="center" vertical="center" shrinkToFit="1"/>
    </xf>
    <xf numFmtId="38" fontId="13" fillId="0" borderId="6" xfId="1" applyFont="1" applyFill="1" applyBorder="1" applyAlignment="1">
      <alignment horizontal="center" vertical="center" shrinkToFit="1"/>
    </xf>
    <xf numFmtId="0" fontId="12" fillId="0" borderId="0" xfId="2" applyFont="1" applyAlignment="1">
      <alignment horizontal="center" vertical="center" wrapText="1"/>
    </xf>
  </cellXfs>
  <cellStyles count="5">
    <cellStyle name="桁区切り 2" xfId="1" xr:uid="{F584E830-DA9E-4CE0-9720-891B9FECB73B}"/>
    <cellStyle name="標準" xfId="0" builtinId="0"/>
    <cellStyle name="標準 2" xfId="2" xr:uid="{D64CDEED-9723-4110-B55A-57AE99989D54}"/>
    <cellStyle name="標準 2 2" xfId="3" xr:uid="{925ED1A1-A8B8-46BA-B607-A196FC42E953}"/>
    <cellStyle name="標準 2 3" xfId="4" xr:uid="{582F694E-4661-44FE-9158-B0347F93799B}"/>
  </cellStyles>
  <dxfs count="0"/>
  <tableStyles count="0" defaultTableStyle="TableStyleMedium2" defaultPivotStyle="PivotStyleLight16"/>
  <colors>
    <mruColors>
      <color rgb="FFE7FFFF"/>
      <color rgb="FFD6F1CF"/>
      <color rgb="FFFFFFCC"/>
      <color rgb="FFCCFFFF"/>
      <color rgb="FFE9F3E9"/>
      <color rgb="FFDCEAD6"/>
      <color rgb="FFFFEEDD"/>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19</xdr:col>
      <xdr:colOff>67417</xdr:colOff>
      <xdr:row>19</xdr:row>
      <xdr:rowOff>66675</xdr:rowOff>
    </xdr:to>
    <xdr:grpSp>
      <xdr:nvGrpSpPr>
        <xdr:cNvPr id="20" name="グループ化 19">
          <a:extLst>
            <a:ext uri="{FF2B5EF4-FFF2-40B4-BE49-F238E27FC236}">
              <a16:creationId xmlns:a16="http://schemas.microsoft.com/office/drawing/2014/main" id="{BF3B8EB0-F552-D6C4-C50B-B7E49DB395B2}"/>
            </a:ext>
          </a:extLst>
        </xdr:cNvPr>
        <xdr:cNvGrpSpPr/>
      </xdr:nvGrpSpPr>
      <xdr:grpSpPr>
        <a:xfrm>
          <a:off x="14455140" y="0"/>
          <a:ext cx="8114137" cy="4410075"/>
          <a:chOff x="14506575" y="0"/>
          <a:chExt cx="8297017" cy="4591050"/>
        </a:xfrm>
      </xdr:grpSpPr>
      <xdr:sp macro="" textlink="">
        <xdr:nvSpPr>
          <xdr:cNvPr id="12" name="テキスト ボックス 11">
            <a:extLst>
              <a:ext uri="{FF2B5EF4-FFF2-40B4-BE49-F238E27FC236}">
                <a16:creationId xmlns:a16="http://schemas.microsoft.com/office/drawing/2014/main" id="{DC5AF3F5-D7AD-F6C7-274A-758AB8A7109D}"/>
              </a:ext>
            </a:extLst>
          </xdr:cNvPr>
          <xdr:cNvSpPr txBox="1"/>
        </xdr:nvSpPr>
        <xdr:spPr>
          <a:xfrm>
            <a:off x="14506575" y="0"/>
            <a:ext cx="8297017" cy="459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記入される方へ</a:t>
            </a:r>
            <a:endParaRPr kumimoji="1" lang="en-US" altLang="ja-JP" sz="1800" b="1"/>
          </a:p>
          <a:p>
            <a:r>
              <a:rPr kumimoji="1" lang="ja-JP" altLang="en-US" sz="1600"/>
              <a:t>栽培計画書はこのシートに</a:t>
            </a:r>
            <a:r>
              <a:rPr kumimoji="1" lang="en-US" altLang="ja-JP" sz="1600"/>
              <a:t>1</a:t>
            </a:r>
            <a:r>
              <a:rPr kumimoji="1" lang="ja-JP" altLang="en-US" sz="1600"/>
              <a:t>ページ分（</a:t>
            </a:r>
            <a:r>
              <a:rPr kumimoji="1" lang="en-US" altLang="ja-JP" sz="1600"/>
              <a:t>5</a:t>
            </a:r>
            <a:r>
              <a:rPr kumimoji="1" lang="ja-JP" altLang="en-US" sz="1600"/>
              <a:t>作型）の記入欄を用意してあります。</a:t>
            </a:r>
            <a:endParaRPr kumimoji="1" lang="en-US" altLang="ja-JP" sz="1600"/>
          </a:p>
          <a:p>
            <a:endParaRPr kumimoji="1" lang="en-US" altLang="ja-JP" sz="1600"/>
          </a:p>
          <a:p>
            <a:r>
              <a:rPr kumimoji="1" lang="en-US" altLang="ja-JP" sz="1800"/>
              <a:t>【</a:t>
            </a:r>
            <a:r>
              <a:rPr kumimoji="1" lang="ja-JP" altLang="en-US" sz="1800"/>
              <a:t>入力欄について</a:t>
            </a:r>
            <a:r>
              <a:rPr kumimoji="1" lang="en-US" altLang="ja-JP" sz="1800"/>
              <a:t>】</a:t>
            </a:r>
          </a:p>
          <a:p>
            <a:r>
              <a:rPr kumimoji="1" lang="ja-JP" altLang="en-US" sz="1800"/>
              <a:t>　　　　　　　</a:t>
            </a:r>
            <a:endParaRPr kumimoji="1" lang="en-US" altLang="ja-JP" sz="1800"/>
          </a:p>
          <a:p>
            <a:endParaRPr kumimoji="1" lang="en-US" altLang="ja-JP" sz="1800"/>
          </a:p>
          <a:p>
            <a:endParaRPr kumimoji="1" lang="en-US" altLang="ja-JP" sz="1800"/>
          </a:p>
          <a:p>
            <a:endParaRPr kumimoji="1" lang="en-US" altLang="ja-JP" sz="1800"/>
          </a:p>
          <a:p>
            <a:endParaRPr kumimoji="1" lang="en-US" altLang="ja-JP" sz="1800"/>
          </a:p>
          <a:p>
            <a:endParaRPr kumimoji="1" lang="en-US" altLang="ja-JP" sz="1800"/>
          </a:p>
          <a:p>
            <a:endParaRPr kumimoji="1" lang="en-US" altLang="ja-JP" sz="1800"/>
          </a:p>
          <a:p>
            <a:endParaRPr kumimoji="1" lang="en-US" altLang="ja-JP" sz="1800"/>
          </a:p>
          <a:p>
            <a:endParaRPr kumimoji="1" lang="en-US" altLang="ja-JP" sz="1800"/>
          </a:p>
          <a:p>
            <a:endParaRPr kumimoji="1" lang="ja-JP" altLang="en-US" sz="1800"/>
          </a:p>
        </xdr:txBody>
      </xdr:sp>
      <xdr:grpSp>
        <xdr:nvGrpSpPr>
          <xdr:cNvPr id="13" name="グループ化 12">
            <a:extLst>
              <a:ext uri="{FF2B5EF4-FFF2-40B4-BE49-F238E27FC236}">
                <a16:creationId xmlns:a16="http://schemas.microsoft.com/office/drawing/2014/main" id="{3B1832BA-577F-9DFA-4761-FE6A5D8ACC24}"/>
              </a:ext>
            </a:extLst>
          </xdr:cNvPr>
          <xdr:cNvGrpSpPr/>
        </xdr:nvGrpSpPr>
        <xdr:grpSpPr>
          <a:xfrm>
            <a:off x="14827779" y="1973611"/>
            <a:ext cx="5493508" cy="2144179"/>
            <a:chOff x="12402664" y="1947214"/>
            <a:chExt cx="5476255" cy="2146795"/>
          </a:xfrm>
        </xdr:grpSpPr>
        <xdr:sp macro="" textlink="">
          <xdr:nvSpPr>
            <xdr:cNvPr id="14" name="テキスト ボックス 13">
              <a:extLst>
                <a:ext uri="{FF2B5EF4-FFF2-40B4-BE49-F238E27FC236}">
                  <a16:creationId xmlns:a16="http://schemas.microsoft.com/office/drawing/2014/main" id="{085ADD63-1448-607C-9B8C-31BFC4D8C212}"/>
                </a:ext>
              </a:extLst>
            </xdr:cNvPr>
            <xdr:cNvSpPr txBox="1"/>
          </xdr:nvSpPr>
          <xdr:spPr>
            <a:xfrm>
              <a:off x="12402664" y="2658345"/>
              <a:ext cx="5463739" cy="710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　　必要事項をご記入ください</a:t>
              </a:r>
              <a:endParaRPr kumimoji="1" lang="en-US" altLang="ja-JP" sz="1800"/>
            </a:p>
          </xdr:txBody>
        </xdr:sp>
        <xdr:sp macro="" textlink="">
          <xdr:nvSpPr>
            <xdr:cNvPr id="15" name="テキスト ボックス 14">
              <a:extLst>
                <a:ext uri="{FF2B5EF4-FFF2-40B4-BE49-F238E27FC236}">
                  <a16:creationId xmlns:a16="http://schemas.microsoft.com/office/drawing/2014/main" id="{F48A6681-5B47-0999-9C48-CEDFF7E33531}"/>
                </a:ext>
              </a:extLst>
            </xdr:cNvPr>
            <xdr:cNvSpPr txBox="1"/>
          </xdr:nvSpPr>
          <xdr:spPr>
            <a:xfrm>
              <a:off x="12415180" y="3383764"/>
              <a:ext cx="5463739" cy="710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　　自動入力されます</a:t>
              </a:r>
              <a:endParaRPr kumimoji="1" lang="en-US" altLang="ja-JP" sz="1800"/>
            </a:p>
            <a:p>
              <a:pPr algn="l"/>
              <a:endParaRPr kumimoji="1" lang="en-US" altLang="ja-JP" sz="1100"/>
            </a:p>
          </xdr:txBody>
        </xdr:sp>
        <xdr:sp macro="" textlink="">
          <xdr:nvSpPr>
            <xdr:cNvPr id="16" name="テキスト ボックス 15">
              <a:extLst>
                <a:ext uri="{FF2B5EF4-FFF2-40B4-BE49-F238E27FC236}">
                  <a16:creationId xmlns:a16="http://schemas.microsoft.com/office/drawing/2014/main" id="{391F95B4-3570-6540-7036-8042C6CCD62F}"/>
                </a:ext>
              </a:extLst>
            </xdr:cNvPr>
            <xdr:cNvSpPr txBox="1"/>
          </xdr:nvSpPr>
          <xdr:spPr>
            <a:xfrm>
              <a:off x="12402664" y="1947214"/>
              <a:ext cx="5463739" cy="710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chemeClr val="dk1"/>
                  </a:solidFill>
                  <a:effectLst/>
                  <a:latin typeface="+mn-lt"/>
                  <a:ea typeface="+mn-ea"/>
                  <a:cs typeface="+mn-cs"/>
                </a:rPr>
                <a:t>　　　</a:t>
              </a:r>
              <a:r>
                <a:rPr kumimoji="1" lang="ja-JP" altLang="en-US" sz="1800">
                  <a:solidFill>
                    <a:schemeClr val="dk1"/>
                  </a:solidFill>
                  <a:effectLst/>
                  <a:latin typeface="+mn-lt"/>
                  <a:ea typeface="+mn-ea"/>
                  <a:cs typeface="+mn-cs"/>
                </a:rPr>
                <a:t>入力項目を▼リストより選択してください</a:t>
              </a:r>
              <a:endParaRPr kumimoji="1" lang="ja-JP" altLang="ja-JP" sz="1800">
                <a:solidFill>
                  <a:schemeClr val="dk1"/>
                </a:solidFill>
                <a:effectLst/>
                <a:latin typeface="+mn-lt"/>
                <a:ea typeface="+mn-ea"/>
                <a:cs typeface="+mn-cs"/>
              </a:endParaRPr>
            </a:p>
          </xdr:txBody>
        </xdr:sp>
        <xdr:sp macro="" textlink="">
          <xdr:nvSpPr>
            <xdr:cNvPr id="17" name="テキスト ボックス 16">
              <a:extLst>
                <a:ext uri="{FF2B5EF4-FFF2-40B4-BE49-F238E27FC236}">
                  <a16:creationId xmlns:a16="http://schemas.microsoft.com/office/drawing/2014/main" id="{A6EC5A77-52A4-FC46-F3BE-17E6CCA3D4B5}"/>
                </a:ext>
              </a:extLst>
            </xdr:cNvPr>
            <xdr:cNvSpPr txBox="1"/>
          </xdr:nvSpPr>
          <xdr:spPr>
            <a:xfrm>
              <a:off x="12415181" y="1957892"/>
              <a:ext cx="364249" cy="35512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FDB1750A-88EF-B3D2-29B6-F8DE8C04E798}"/>
                </a:ext>
              </a:extLst>
            </xdr:cNvPr>
            <xdr:cNvSpPr txBox="1"/>
          </xdr:nvSpPr>
          <xdr:spPr>
            <a:xfrm>
              <a:off x="12415179" y="2676854"/>
              <a:ext cx="364249" cy="355123"/>
            </a:xfrm>
            <a:prstGeom prst="rect">
              <a:avLst/>
            </a:prstGeom>
            <a:solidFill>
              <a:srgbClr val="E7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100"/>
            </a:p>
          </xdr:txBody>
        </xdr:sp>
        <xdr:sp macro="" textlink="">
          <xdr:nvSpPr>
            <xdr:cNvPr id="19" name="テキスト ボックス 18">
              <a:extLst>
                <a:ext uri="{FF2B5EF4-FFF2-40B4-BE49-F238E27FC236}">
                  <a16:creationId xmlns:a16="http://schemas.microsoft.com/office/drawing/2014/main" id="{0D2B6BDC-2B79-2137-5866-DFA011F2D0F4}"/>
                </a:ext>
              </a:extLst>
            </xdr:cNvPr>
            <xdr:cNvSpPr txBox="1"/>
          </xdr:nvSpPr>
          <xdr:spPr>
            <a:xfrm>
              <a:off x="12427695" y="3407701"/>
              <a:ext cx="364249" cy="355123"/>
            </a:xfrm>
            <a:prstGeom prst="rect">
              <a:avLst/>
            </a:prstGeom>
            <a:solidFill>
              <a:srgbClr val="E9F3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154782</xdr:colOff>
      <xdr:row>0</xdr:row>
      <xdr:rowOff>333374</xdr:rowOff>
    </xdr:from>
    <xdr:to>
      <xdr:col>40</xdr:col>
      <xdr:colOff>499069</xdr:colOff>
      <xdr:row>14</xdr:row>
      <xdr:rowOff>269003</xdr:rowOff>
    </xdr:to>
    <xdr:pic>
      <xdr:nvPicPr>
        <xdr:cNvPr id="2" name="図 1">
          <a:extLst>
            <a:ext uri="{FF2B5EF4-FFF2-40B4-BE49-F238E27FC236}">
              <a16:creationId xmlns:a16="http://schemas.microsoft.com/office/drawing/2014/main" id="{91CBDB3B-73B3-2B36-2931-5BE90293E92D}"/>
            </a:ext>
          </a:extLst>
        </xdr:cNvPr>
        <xdr:cNvPicPr>
          <a:picLocks noChangeAspect="1"/>
        </xdr:cNvPicPr>
      </xdr:nvPicPr>
      <xdr:blipFill>
        <a:blip xmlns:r="http://schemas.openxmlformats.org/officeDocument/2006/relationships" r:embed="rId1"/>
        <a:stretch>
          <a:fillRect/>
        </a:stretch>
      </xdr:blipFill>
      <xdr:spPr>
        <a:xfrm>
          <a:off x="11811001" y="333374"/>
          <a:ext cx="8309568" cy="4602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95251</xdr:colOff>
      <xdr:row>3</xdr:row>
      <xdr:rowOff>190500</xdr:rowOff>
    </xdr:from>
    <xdr:to>
      <xdr:col>7</xdr:col>
      <xdr:colOff>1123950</xdr:colOff>
      <xdr:row>9</xdr:row>
      <xdr:rowOff>381000</xdr:rowOff>
    </xdr:to>
    <xdr:sp macro="" textlink="">
      <xdr:nvSpPr>
        <xdr:cNvPr id="2" name="Text Box 6">
          <a:extLst>
            <a:ext uri="{FF2B5EF4-FFF2-40B4-BE49-F238E27FC236}">
              <a16:creationId xmlns:a16="http://schemas.microsoft.com/office/drawing/2014/main" id="{48BF3C85-F8DA-468A-951B-C8A46F42B7F1}"/>
            </a:ext>
          </a:extLst>
        </xdr:cNvPr>
        <xdr:cNvSpPr txBox="1">
          <a:spLocks noChangeArrowheads="1"/>
        </xdr:cNvSpPr>
      </xdr:nvSpPr>
      <xdr:spPr bwMode="auto">
        <a:xfrm>
          <a:off x="95251" y="1362075"/>
          <a:ext cx="6172199" cy="3448050"/>
        </a:xfrm>
        <a:prstGeom prst="rect">
          <a:avLst/>
        </a:prstGeom>
        <a:solidFill>
          <a:srgbClr val="FFFFFF"/>
        </a:solidFill>
        <a:ln w="41275">
          <a:solidFill>
            <a:srgbClr val="000000"/>
          </a:solidFill>
          <a:miter lim="800000"/>
          <a:headEnd/>
          <a:tailEnd/>
        </a:ln>
      </xdr:spPr>
      <xdr:txBody>
        <a:bodyPr vertOverflow="clip" wrap="square" lIns="36576" tIns="0" rIns="0" bIns="0" anchor="ctr" upright="1"/>
        <a:lstStyle/>
        <a:p>
          <a:pPr algn="l" rtl="0">
            <a:lnSpc>
              <a:spcPts val="2400"/>
            </a:lnSpc>
            <a:defRPr sz="1000"/>
          </a:pPr>
          <a:r>
            <a:rPr lang="ja-JP" altLang="en-US" sz="2000" b="1" i="0" u="none" strike="noStrike" baseline="0">
              <a:solidFill>
                <a:srgbClr val="000000"/>
              </a:solidFill>
              <a:latin typeface="+mn-ea"/>
              <a:ea typeface="+mn-ea"/>
            </a:rPr>
            <a:t> ① 温湯種子消毒技術</a:t>
          </a:r>
          <a:r>
            <a:rPr lang="ja-JP" altLang="en-US" sz="2000" b="1" i="0" u="none" strike="noStrike" baseline="0">
              <a:solidFill>
                <a:schemeClr val="tx1"/>
              </a:solidFill>
              <a:latin typeface="+mn-ea"/>
              <a:ea typeface="+mn-ea"/>
            </a:rPr>
            <a:t>　　　 　</a:t>
          </a:r>
        </a:p>
        <a:p>
          <a:pPr algn="l" rtl="0">
            <a:lnSpc>
              <a:spcPts val="2400"/>
            </a:lnSpc>
            <a:defRPr sz="1000"/>
          </a:pPr>
          <a:r>
            <a:rPr lang="ja-JP" altLang="en-US" sz="2000" b="1" i="0" u="none" strike="noStrike" baseline="0">
              <a:solidFill>
                <a:schemeClr val="tx1"/>
              </a:solidFill>
              <a:latin typeface="+mn-ea"/>
              <a:ea typeface="+mn-ea"/>
            </a:rPr>
            <a:t> </a:t>
          </a:r>
          <a:r>
            <a:rPr lang="ja-JP" altLang="en-US" sz="2000" b="1" i="0" u="none" strike="noStrike" baseline="0">
              <a:solidFill>
                <a:schemeClr val="tx1"/>
              </a:solidFill>
              <a:latin typeface="ＭＳ Ｐゴシック"/>
              <a:ea typeface="+mn-ea"/>
              <a:cs typeface="+mn-cs"/>
            </a:rPr>
            <a:t>④ 生物農薬利用技術</a:t>
          </a:r>
          <a:endParaRPr lang="en-US" altLang="ja-JP" sz="2000" b="1" i="0" u="none" strike="noStrike" baseline="0">
            <a:solidFill>
              <a:schemeClr val="tx1"/>
            </a:solidFill>
            <a:latin typeface="ＭＳ Ｐゴシック"/>
            <a:ea typeface="+mn-ea"/>
            <a:cs typeface="+mn-cs"/>
          </a:endParaRPr>
        </a:p>
        <a:p>
          <a:pPr algn="l" rtl="0">
            <a:lnSpc>
              <a:spcPts val="2400"/>
            </a:lnSpc>
            <a:defRPr sz="1000"/>
          </a:pPr>
          <a:r>
            <a:rPr lang="ja-JP" altLang="en-US" sz="2000" b="1" i="0" u="none" strike="noStrike" baseline="0">
              <a:solidFill>
                <a:schemeClr val="tx1"/>
              </a:solidFill>
              <a:latin typeface="ＭＳ Ｐゴシック"/>
              <a:ea typeface="+mn-ea"/>
              <a:cs typeface="+mn-cs"/>
            </a:rPr>
            <a:t> ⑥ 抵抗性品種栽培・台木利用技術</a:t>
          </a:r>
        </a:p>
        <a:p>
          <a:pPr algn="l" rtl="0">
            <a:lnSpc>
              <a:spcPts val="2400"/>
            </a:lnSpc>
            <a:defRPr sz="1000"/>
          </a:pPr>
          <a:r>
            <a:rPr lang="en-US" altLang="ja-JP" sz="2000" b="1" i="0" u="none" strike="noStrike" baseline="0">
              <a:solidFill>
                <a:schemeClr val="tx1"/>
              </a:solidFill>
              <a:latin typeface="+mn-ea"/>
              <a:ea typeface="+mn-ea"/>
              <a:cs typeface="+mn-cs"/>
            </a:rPr>
            <a:t> </a:t>
          </a:r>
          <a:r>
            <a:rPr lang="ja-JP" altLang="en-US" sz="2000" b="1" i="0" u="none" strike="noStrike" baseline="0">
              <a:solidFill>
                <a:schemeClr val="tx1"/>
              </a:solidFill>
              <a:latin typeface="+mn-ea"/>
              <a:ea typeface="+mn-ea"/>
              <a:cs typeface="+mn-cs"/>
            </a:rPr>
            <a:t>⑨</a:t>
          </a:r>
          <a:r>
            <a:rPr lang="ja-JP" altLang="en-US" sz="2000" b="1" i="0" u="none" strike="noStrike" baseline="0">
              <a:solidFill>
                <a:schemeClr val="tx1"/>
              </a:solidFill>
              <a:latin typeface="+mn-ea"/>
              <a:ea typeface="+mn-ea"/>
            </a:rPr>
            <a:t> 光利用技術</a:t>
          </a:r>
          <a:endParaRPr lang="en-US" altLang="ja-JP" sz="2000" b="1" i="0" u="none" strike="noStrike" baseline="0">
            <a:solidFill>
              <a:schemeClr val="tx1"/>
            </a:solidFill>
            <a:latin typeface="+mn-ea"/>
            <a:ea typeface="+mn-ea"/>
          </a:endParaRPr>
        </a:p>
        <a:p>
          <a:pPr algn="l" rtl="0">
            <a:lnSpc>
              <a:spcPts val="2400"/>
            </a:lnSpc>
            <a:defRPr sz="1000"/>
          </a:pPr>
          <a:r>
            <a:rPr lang="ja-JP" altLang="en-US" sz="2000" b="1" i="0" u="none" strike="noStrike" baseline="0">
              <a:solidFill>
                <a:schemeClr val="tx1"/>
              </a:solidFill>
              <a:latin typeface="+mn-ea"/>
              <a:ea typeface="+mn-ea"/>
            </a:rPr>
            <a:t> ⑩ 被覆栽培技術</a:t>
          </a:r>
        </a:p>
        <a:p>
          <a:pPr algn="l" rtl="0">
            <a:lnSpc>
              <a:spcPts val="2400"/>
            </a:lnSpc>
            <a:defRPr sz="1000"/>
          </a:pPr>
          <a:r>
            <a:rPr lang="ja-JP" altLang="en-US" sz="2000" b="1" i="0" u="none" strike="noStrike" baseline="0">
              <a:solidFill>
                <a:schemeClr val="tx1"/>
              </a:solidFill>
              <a:latin typeface="+mn-ea"/>
              <a:ea typeface="+mn-ea"/>
              <a:cs typeface="+mn-cs"/>
            </a:rPr>
            <a:t> ⑪</a:t>
          </a:r>
          <a:r>
            <a:rPr lang="ja-JP" altLang="en-US" sz="2000" b="1" i="0" u="none" strike="noStrike" baseline="0">
              <a:solidFill>
                <a:schemeClr val="tx1"/>
              </a:solidFill>
              <a:latin typeface="+mn-ea"/>
              <a:ea typeface="+mn-ea"/>
            </a:rPr>
            <a:t> フェロモン剤利用技術</a:t>
          </a:r>
          <a:endParaRPr lang="en-US" altLang="ja-JP" sz="2000" b="1" i="0" u="none" strike="noStrike" baseline="0">
            <a:solidFill>
              <a:schemeClr val="tx1"/>
            </a:solidFill>
            <a:latin typeface="+mn-ea"/>
            <a:ea typeface="+mn-ea"/>
          </a:endParaRPr>
        </a:p>
        <a:p>
          <a:pPr algn="l" rtl="0">
            <a:lnSpc>
              <a:spcPts val="2400"/>
            </a:lnSpc>
            <a:defRPr sz="1000"/>
          </a:pPr>
          <a:r>
            <a:rPr lang="ja-JP" altLang="en-US" sz="2000" b="1" i="0" u="none" strike="noStrike" baseline="0">
              <a:solidFill>
                <a:schemeClr val="tx1"/>
              </a:solidFill>
              <a:latin typeface="+mn-ea"/>
              <a:ea typeface="+mn-ea"/>
            </a:rPr>
            <a:t> </a:t>
          </a:r>
          <a:r>
            <a:rPr lang="ja-JP" altLang="en-US" sz="2000" b="1" i="0" u="none" strike="noStrike" baseline="0">
              <a:solidFill>
                <a:schemeClr val="tx1"/>
              </a:solidFill>
              <a:latin typeface="+mn-ea"/>
              <a:ea typeface="+mn-ea"/>
              <a:cs typeface="+mn-cs"/>
            </a:rPr>
            <a:t>⑬</a:t>
          </a:r>
          <a:r>
            <a:rPr lang="ja-JP" altLang="en-US" sz="2000" b="1" i="0" u="none" strike="noStrike" baseline="0">
              <a:solidFill>
                <a:schemeClr val="tx1"/>
              </a:solidFill>
              <a:latin typeface="+mn-ea"/>
              <a:ea typeface="+mn-ea"/>
            </a:rPr>
            <a:t> </a:t>
          </a:r>
          <a:r>
            <a:rPr lang="ja-JP" altLang="en-US" sz="2000" b="1" i="0" u="none" strike="noStrike" baseline="0">
              <a:solidFill>
                <a:sysClr val="windowText" lastClr="000000"/>
              </a:solidFill>
              <a:latin typeface="+mn-ea"/>
              <a:ea typeface="+mn-ea"/>
            </a:rPr>
            <a:t>天然物質由来農薬</a:t>
          </a:r>
          <a:r>
            <a:rPr lang="ja-JP" altLang="en-US" sz="2000" b="1" i="0" u="none" strike="noStrike" baseline="0">
              <a:solidFill>
                <a:schemeClr val="tx1"/>
              </a:solidFill>
              <a:latin typeface="+mn-ea"/>
              <a:ea typeface="+mn-ea"/>
            </a:rPr>
            <a:t>等</a:t>
          </a:r>
          <a:r>
            <a:rPr lang="ja-JP" altLang="en-US" sz="2000" b="1" i="0" u="none" strike="noStrike" baseline="0">
              <a:solidFill>
                <a:sysClr val="windowText" lastClr="000000"/>
              </a:solidFill>
              <a:latin typeface="+mn-ea"/>
              <a:ea typeface="+mn-ea"/>
            </a:rPr>
            <a:t>利用技術 </a:t>
          </a:r>
          <a:endParaRPr lang="en-US" altLang="ja-JP" sz="2000" b="1" i="0" u="none" strike="noStrike" baseline="0">
            <a:solidFill>
              <a:sysClr val="windowText" lastClr="000000"/>
            </a:solidFill>
            <a:latin typeface="+mn-ea"/>
            <a:ea typeface="+mn-ea"/>
          </a:endParaRPr>
        </a:p>
        <a:p>
          <a:pPr algn="l" rtl="0">
            <a:lnSpc>
              <a:spcPts val="2400"/>
            </a:lnSpc>
            <a:defRPr sz="1000"/>
          </a:pPr>
          <a:r>
            <a:rPr lang="ja-JP" altLang="en-US" sz="2000" b="1" i="0" u="none" strike="noStrike" baseline="0">
              <a:solidFill>
                <a:sysClr val="windowText" lastClr="000000"/>
              </a:solidFill>
              <a:latin typeface="+mn-ea"/>
              <a:ea typeface="+mn-ea"/>
            </a:rPr>
            <a:t> ⑭ その他　</a:t>
          </a:r>
          <a:r>
            <a:rPr lang="ja-JP" altLang="en-US" sz="2000" b="1" i="0" u="none" strike="noStrike" baseline="0">
              <a:solidFill>
                <a:srgbClr val="000000"/>
              </a:solidFill>
              <a:latin typeface="+mn-ea"/>
              <a:ea typeface="+mn-ea"/>
            </a:rPr>
            <a:t>試験研究機関等で開発された技術</a:t>
          </a:r>
          <a:endParaRPr lang="en-US" altLang="ja-JP" sz="2000" b="1" i="0" u="none" strike="noStrike" baseline="0">
            <a:solidFill>
              <a:srgbClr val="000000"/>
            </a:solidFill>
            <a:latin typeface="+mn-ea"/>
            <a:ea typeface="+mn-ea"/>
          </a:endParaRPr>
        </a:p>
        <a:p>
          <a:pPr algn="l" rtl="0">
            <a:lnSpc>
              <a:spcPts val="2400"/>
            </a:lnSpc>
            <a:defRPr sz="1000"/>
          </a:pPr>
          <a:r>
            <a:rPr lang="ja-JP" altLang="en-US" sz="2000" b="1" i="0" u="none" strike="noStrike" baseline="0">
              <a:solidFill>
                <a:srgbClr val="000000"/>
              </a:solidFill>
              <a:latin typeface="+mn-ea"/>
              <a:ea typeface="+mn-ea"/>
            </a:rPr>
            <a:t> </a:t>
          </a:r>
          <a:r>
            <a:rPr lang="en-US" altLang="ja-JP" sz="2000" b="1" i="0" u="none" strike="noStrike" baseline="0">
              <a:solidFill>
                <a:srgbClr val="000000"/>
              </a:solidFill>
              <a:latin typeface="+mn-ea"/>
              <a:ea typeface="+mn-ea"/>
            </a:rPr>
            <a:t>※</a:t>
          </a:r>
          <a:r>
            <a:rPr lang="ja-JP" altLang="en-US" sz="2000" b="1" i="0" u="none" strike="noStrike" baseline="0">
              <a:solidFill>
                <a:srgbClr val="000000"/>
              </a:solidFill>
              <a:latin typeface="+mn-ea"/>
              <a:ea typeface="+mn-ea"/>
            </a:rPr>
            <a:t>注　</a:t>
          </a:r>
          <a:r>
            <a:rPr lang="ja-JP" altLang="en-US" sz="2000" b="1" i="0" u="sng" strike="noStrike" baseline="0">
              <a:solidFill>
                <a:srgbClr val="000000"/>
              </a:solidFill>
              <a:latin typeface="+mn-ea"/>
              <a:ea typeface="+mn-ea"/>
            </a:rPr>
            <a:t>②③⑤⑦⑧⑫の技術は、養液栽培では</a:t>
          </a:r>
          <a:endParaRPr lang="en-US" altLang="ja-JP" sz="2000" b="1" i="0" u="sng" strike="noStrike" baseline="0">
            <a:solidFill>
              <a:srgbClr val="000000"/>
            </a:solidFill>
            <a:latin typeface="+mn-ea"/>
            <a:ea typeface="+mn-ea"/>
          </a:endParaRPr>
        </a:p>
        <a:p>
          <a:pPr algn="l" rtl="0">
            <a:lnSpc>
              <a:spcPts val="2400"/>
            </a:lnSpc>
            <a:defRPr sz="1000"/>
          </a:pPr>
          <a:r>
            <a:rPr lang="ja-JP" altLang="en-US" sz="2000" b="1" i="0" u="none" strike="noStrike" baseline="0">
              <a:solidFill>
                <a:srgbClr val="000000"/>
              </a:solidFill>
              <a:latin typeface="+mn-ea"/>
              <a:ea typeface="+mn-ea"/>
            </a:rPr>
            <a:t>　　　</a:t>
          </a:r>
          <a:r>
            <a:rPr lang="ja-JP" altLang="en-US" sz="2000" b="1" i="0" u="sng" strike="noStrike" baseline="0">
              <a:solidFill>
                <a:srgbClr val="000000"/>
              </a:solidFill>
              <a:latin typeface="+mn-ea"/>
              <a:ea typeface="+mn-ea"/>
            </a:rPr>
            <a:t>「化学</a:t>
          </a:r>
          <a:r>
            <a:rPr lang="ja-JP" altLang="en-US" sz="2000" b="1" i="0" u="sng" strike="noStrike" baseline="0">
              <a:solidFill>
                <a:schemeClr val="tx1"/>
              </a:solidFill>
              <a:latin typeface="+mn-ea"/>
              <a:ea typeface="+mn-ea"/>
            </a:rPr>
            <a:t>農薬</a:t>
          </a:r>
          <a:r>
            <a:rPr lang="ja-JP" altLang="en-US" sz="2000" b="1" i="0" u="sng" strike="noStrike" baseline="0">
              <a:solidFill>
                <a:srgbClr val="000000"/>
              </a:solidFill>
              <a:latin typeface="+mn-ea"/>
              <a:ea typeface="+mn-ea"/>
            </a:rPr>
            <a:t>削減技術」 として使用できません</a:t>
          </a:r>
          <a:endParaRPr lang="ja-JP" altLang="en-US" sz="2000" b="1" i="0" u="none" strike="noStrike" baseline="0">
            <a:solidFill>
              <a:srgbClr val="000000"/>
            </a:solidFill>
            <a:latin typeface="ＭＳ Ｐゴシック"/>
            <a:ea typeface="ＭＳ Ｐゴシック"/>
          </a:endParaRPr>
        </a:p>
      </xdr:txBody>
    </xdr:sp>
    <xdr:clientData/>
  </xdr:twoCellAnchor>
  <xdr:oneCellAnchor>
    <xdr:from>
      <xdr:col>0</xdr:col>
      <xdr:colOff>101600</xdr:colOff>
      <xdr:row>2</xdr:row>
      <xdr:rowOff>114300</xdr:rowOff>
    </xdr:from>
    <xdr:ext cx="2861296" cy="356572"/>
    <xdr:sp macro="" textlink="">
      <xdr:nvSpPr>
        <xdr:cNvPr id="3" name="Text Box 7">
          <a:extLst>
            <a:ext uri="{FF2B5EF4-FFF2-40B4-BE49-F238E27FC236}">
              <a16:creationId xmlns:a16="http://schemas.microsoft.com/office/drawing/2014/main" id="{B2F90064-A716-4A3B-8F7B-C561C844F66B}"/>
            </a:ext>
          </a:extLst>
        </xdr:cNvPr>
        <xdr:cNvSpPr txBox="1">
          <a:spLocks noChangeArrowheads="1"/>
        </xdr:cNvSpPr>
      </xdr:nvSpPr>
      <xdr:spPr bwMode="auto">
        <a:xfrm>
          <a:off x="101600" y="457200"/>
          <a:ext cx="2861296" cy="3565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2000" b="1" i="0" u="none" strike="noStrike" baseline="0">
              <a:solidFill>
                <a:srgbClr val="000000"/>
              </a:solidFill>
              <a:latin typeface="ＭＳ Ｐゴシック"/>
              <a:ea typeface="ＭＳ Ｐゴシック"/>
            </a:rPr>
            <a:t>【化学合成農薬削減技術】</a:t>
          </a:r>
        </a:p>
      </xdr:txBody>
    </xdr:sp>
    <xdr:clientData/>
  </xdr:oneCellAnchor>
  <xdr:twoCellAnchor>
    <xdr:from>
      <xdr:col>0</xdr:col>
      <xdr:colOff>114300</xdr:colOff>
      <xdr:row>9</xdr:row>
      <xdr:rowOff>406400</xdr:rowOff>
    </xdr:from>
    <xdr:to>
      <xdr:col>6</xdr:col>
      <xdr:colOff>177800</xdr:colOff>
      <xdr:row>15</xdr:row>
      <xdr:rowOff>279400</xdr:rowOff>
    </xdr:to>
    <xdr:sp macro="" textlink="">
      <xdr:nvSpPr>
        <xdr:cNvPr id="4" name="Line 8">
          <a:extLst>
            <a:ext uri="{FF2B5EF4-FFF2-40B4-BE49-F238E27FC236}">
              <a16:creationId xmlns:a16="http://schemas.microsoft.com/office/drawing/2014/main" id="{B5A630AB-57B7-4229-9087-80AF89B7239D}"/>
            </a:ext>
          </a:extLst>
        </xdr:cNvPr>
        <xdr:cNvSpPr>
          <a:spLocks noChangeShapeType="1"/>
        </xdr:cNvSpPr>
      </xdr:nvSpPr>
      <xdr:spPr bwMode="auto">
        <a:xfrm>
          <a:off x="114300" y="1711325"/>
          <a:ext cx="4178300" cy="10350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25400</xdr:colOff>
      <xdr:row>4</xdr:row>
      <xdr:rowOff>533400</xdr:rowOff>
    </xdr:from>
    <xdr:to>
      <xdr:col>10</xdr:col>
      <xdr:colOff>981075</xdr:colOff>
      <xdr:row>9</xdr:row>
      <xdr:rowOff>368300</xdr:rowOff>
    </xdr:to>
    <xdr:sp macro="" textlink="">
      <xdr:nvSpPr>
        <xdr:cNvPr id="5" name="Text Box 9">
          <a:extLst>
            <a:ext uri="{FF2B5EF4-FFF2-40B4-BE49-F238E27FC236}">
              <a16:creationId xmlns:a16="http://schemas.microsoft.com/office/drawing/2014/main" id="{46E253BA-A69A-469B-AD28-E3F63C77B3A0}"/>
            </a:ext>
          </a:extLst>
        </xdr:cNvPr>
        <xdr:cNvSpPr txBox="1">
          <a:spLocks noChangeArrowheads="1"/>
        </xdr:cNvSpPr>
      </xdr:nvSpPr>
      <xdr:spPr bwMode="auto">
        <a:xfrm>
          <a:off x="5511800" y="857250"/>
          <a:ext cx="2032000" cy="854075"/>
        </a:xfrm>
        <a:prstGeom prst="rect">
          <a:avLst/>
        </a:prstGeom>
        <a:solidFill>
          <a:srgbClr val="FFFFFF"/>
        </a:solidFill>
        <a:ln w="41275">
          <a:solidFill>
            <a:srgbClr val="000000"/>
          </a:solidFill>
          <a:miter lim="800000"/>
          <a:headEnd/>
          <a:tailEnd/>
        </a:ln>
      </xdr:spPr>
      <xdr:txBody>
        <a:bodyPr vertOverflow="clip" wrap="square" lIns="36576" tIns="22860" rIns="0" bIns="22860" anchor="ctr" upright="1"/>
        <a:lstStyle/>
        <a:p>
          <a:pPr algn="l" rtl="0">
            <a:lnSpc>
              <a:spcPts val="2400"/>
            </a:lnSpc>
            <a:defRPr sz="1000"/>
          </a:pPr>
          <a:r>
            <a:rPr lang="ja-JP" altLang="en-US" sz="2000" b="1" i="0" u="none" strike="noStrike" baseline="0">
              <a:solidFill>
                <a:srgbClr val="000000"/>
              </a:solidFill>
              <a:latin typeface="ＭＳ Ｐゴシック"/>
              <a:ea typeface="+mn-ea"/>
            </a:rPr>
            <a:t> ① 循環型栽培（排液なし）</a:t>
          </a:r>
          <a:endParaRPr lang="en-US" altLang="ja-JP" sz="2000" b="1" i="0" u="none" strike="noStrike" baseline="0">
            <a:solidFill>
              <a:srgbClr val="000000"/>
            </a:solidFill>
            <a:latin typeface="ＭＳ Ｐゴシック"/>
            <a:ea typeface="+mn-ea"/>
          </a:endParaRPr>
        </a:p>
        <a:p>
          <a:pPr algn="l" rtl="0">
            <a:lnSpc>
              <a:spcPts val="2400"/>
            </a:lnSpc>
            <a:defRPr sz="1000"/>
          </a:pPr>
          <a:r>
            <a:rPr lang="ja-JP" altLang="en-US" sz="2000" b="1" i="0" u="none" strike="noStrike" baseline="0">
              <a:solidFill>
                <a:srgbClr val="000000"/>
              </a:solidFill>
              <a:latin typeface="ＭＳ Ｐゴシック"/>
              <a:ea typeface="+mn-ea"/>
            </a:rPr>
            <a:t> ② 肥料として利用</a:t>
          </a:r>
          <a:endParaRPr lang="en-US" altLang="ja-JP" sz="2000" b="1" i="0" u="none" strike="noStrike" baseline="0">
            <a:solidFill>
              <a:srgbClr val="000000"/>
            </a:solidFill>
            <a:latin typeface="ＭＳ Ｐゴシック"/>
            <a:ea typeface="+mn-ea"/>
          </a:endParaRPr>
        </a:p>
        <a:p>
          <a:pPr algn="l" rtl="0">
            <a:lnSpc>
              <a:spcPts val="2400"/>
            </a:lnSpc>
            <a:defRPr sz="1000"/>
          </a:pPr>
          <a:r>
            <a:rPr lang="ja-JP" altLang="en-US" sz="2000" b="1" i="0" u="none" strike="noStrike" baseline="0">
              <a:solidFill>
                <a:srgbClr val="000000"/>
              </a:solidFill>
              <a:latin typeface="ＭＳ Ｐゴシック"/>
              <a:ea typeface="+mn-ea"/>
            </a:rPr>
            <a:t> ③ 堆肥に添加</a:t>
          </a:r>
          <a:endParaRPr lang="en-US" altLang="ja-JP" sz="2000" b="1" i="0" u="none" strike="noStrike" baseline="0">
            <a:solidFill>
              <a:srgbClr val="000000"/>
            </a:solidFill>
            <a:latin typeface="ＭＳ Ｐゴシック"/>
            <a:ea typeface="+mn-ea"/>
          </a:endParaRPr>
        </a:p>
        <a:p>
          <a:pPr algn="l" rtl="0">
            <a:lnSpc>
              <a:spcPts val="2400"/>
            </a:lnSpc>
            <a:defRPr sz="1000"/>
          </a:pPr>
          <a:r>
            <a:rPr lang="en-US" altLang="ja-JP" sz="2000" b="1" i="0" u="none" strike="noStrike" baseline="0">
              <a:solidFill>
                <a:srgbClr val="000000"/>
              </a:solidFill>
              <a:latin typeface="ＭＳ Ｐゴシック"/>
              <a:ea typeface="+mn-ea"/>
            </a:rPr>
            <a:t> </a:t>
          </a:r>
          <a:r>
            <a:rPr lang="ja-JP" altLang="en-US" sz="2000" b="1" i="0" u="none" strike="noStrike" baseline="0">
              <a:solidFill>
                <a:srgbClr val="000000"/>
              </a:solidFill>
              <a:latin typeface="ＭＳ Ｐゴシック"/>
              <a:ea typeface="+mn-ea"/>
            </a:rPr>
            <a:t>④ 資材で吸着回収し、産廃処理</a:t>
          </a:r>
        </a:p>
        <a:p>
          <a:pPr algn="l" rtl="0">
            <a:lnSpc>
              <a:spcPts val="2400"/>
            </a:lnSpc>
            <a:defRPr sz="1000"/>
          </a:pPr>
          <a:r>
            <a:rPr lang="ja-JP" altLang="en-US" sz="2000" b="1" i="0" u="none" strike="noStrike" baseline="0">
              <a:solidFill>
                <a:srgbClr val="000000"/>
              </a:solidFill>
              <a:latin typeface="ＭＳ Ｐゴシック"/>
              <a:ea typeface="+mn-ea"/>
            </a:rPr>
            <a:t> ⑤ 浄化槽で処理・放流</a:t>
          </a:r>
          <a:endParaRPr lang="en-US" altLang="ja-JP" sz="2000" b="1" i="0" u="none" strike="noStrike" baseline="0">
            <a:solidFill>
              <a:srgbClr val="000000"/>
            </a:solidFill>
            <a:latin typeface="ＭＳ Ｐゴシック"/>
            <a:ea typeface="+mn-ea"/>
          </a:endParaRPr>
        </a:p>
        <a:p>
          <a:pPr algn="l" rtl="0">
            <a:lnSpc>
              <a:spcPts val="2400"/>
            </a:lnSpc>
            <a:defRPr sz="1000"/>
          </a:pPr>
          <a:r>
            <a:rPr lang="en-US" altLang="ja-JP" sz="2000" b="1" i="0" u="none" strike="noStrike" baseline="0">
              <a:solidFill>
                <a:srgbClr val="000000"/>
              </a:solidFill>
              <a:latin typeface="ＭＳ Ｐゴシック"/>
              <a:ea typeface="+mn-ea"/>
            </a:rPr>
            <a:t> </a:t>
          </a:r>
          <a:r>
            <a:rPr lang="ja-JP" altLang="en-US" sz="2000" b="1" i="0" u="none" strike="noStrike" baseline="0">
              <a:solidFill>
                <a:srgbClr val="000000"/>
              </a:solidFill>
              <a:latin typeface="ＭＳ Ｐゴシック"/>
              <a:ea typeface="+mn-ea"/>
            </a:rPr>
            <a:t>⑥ 希釈後、公共下水道へ放流</a:t>
          </a:r>
          <a:endParaRPr lang="en-US" altLang="ja-JP" sz="2000" b="1" i="0" u="none" strike="noStrike" baseline="0">
            <a:solidFill>
              <a:srgbClr val="000000"/>
            </a:solidFill>
            <a:latin typeface="ＭＳ Ｐゴシック"/>
            <a:ea typeface="+mn-ea"/>
          </a:endParaRPr>
        </a:p>
        <a:p>
          <a:pPr algn="l" rtl="0">
            <a:lnSpc>
              <a:spcPts val="2400"/>
            </a:lnSpc>
            <a:defRPr sz="1000"/>
          </a:pPr>
          <a:r>
            <a:rPr lang="ja-JP" altLang="en-US" sz="2000" b="1" i="0" u="none" strike="noStrike" baseline="0">
              <a:solidFill>
                <a:srgbClr val="000000"/>
              </a:solidFill>
              <a:latin typeface="ＭＳ Ｐゴシック"/>
              <a:ea typeface="ＭＳ Ｐゴシック"/>
            </a:rPr>
            <a:t> ⑦ その他の技術</a:t>
          </a:r>
        </a:p>
      </xdr:txBody>
    </xdr:sp>
    <xdr:clientData/>
  </xdr:twoCellAnchor>
  <xdr:oneCellAnchor>
    <xdr:from>
      <xdr:col>8</xdr:col>
      <xdr:colOff>53974</xdr:colOff>
      <xdr:row>4</xdr:row>
      <xdr:rowOff>123825</xdr:rowOff>
    </xdr:from>
    <xdr:ext cx="2854325" cy="356572"/>
    <xdr:sp macro="" textlink="">
      <xdr:nvSpPr>
        <xdr:cNvPr id="6" name="Text Box 10">
          <a:extLst>
            <a:ext uri="{FF2B5EF4-FFF2-40B4-BE49-F238E27FC236}">
              <a16:creationId xmlns:a16="http://schemas.microsoft.com/office/drawing/2014/main" id="{2D9AAB64-FE8A-41FE-9019-63AC79F1F9F7}"/>
            </a:ext>
          </a:extLst>
        </xdr:cNvPr>
        <xdr:cNvSpPr txBox="1">
          <a:spLocks noChangeArrowheads="1"/>
        </xdr:cNvSpPr>
      </xdr:nvSpPr>
      <xdr:spPr bwMode="auto">
        <a:xfrm>
          <a:off x="5540374" y="809625"/>
          <a:ext cx="2854325" cy="356572"/>
        </a:xfrm>
        <a:prstGeom prst="rect">
          <a:avLst/>
        </a:prstGeom>
        <a:solidFill>
          <a:schemeClr val="bg1"/>
        </a:solidFill>
        <a:ln>
          <a:noFill/>
        </a:ln>
      </xdr:spPr>
      <xdr:txBody>
        <a:bodyPr wrap="square" lIns="27432" tIns="22860" rIns="0" bIns="0" anchor="t" upright="1">
          <a:spAutoFit/>
        </a:bodyPr>
        <a:lstStyle/>
        <a:p>
          <a:pPr algn="l" rtl="0">
            <a:defRPr sz="1000"/>
          </a:pPr>
          <a:r>
            <a:rPr lang="ja-JP" altLang="en-US" sz="2000" b="1" i="0" u="none" strike="noStrike" baseline="0">
              <a:solidFill>
                <a:srgbClr val="000000"/>
              </a:solidFill>
              <a:latin typeface="ＭＳ Ｐゴシック"/>
              <a:ea typeface="+mn-ea"/>
            </a:rPr>
            <a:t>【排液流出防止技術】</a:t>
          </a:r>
        </a:p>
      </xdr:txBody>
    </xdr:sp>
    <xdr:clientData/>
  </xdr:oneCellAnchor>
  <xdr:twoCellAnchor>
    <xdr:from>
      <xdr:col>8</xdr:col>
      <xdr:colOff>25400</xdr:colOff>
      <xdr:row>9</xdr:row>
      <xdr:rowOff>381000</xdr:rowOff>
    </xdr:from>
    <xdr:to>
      <xdr:col>8</xdr:col>
      <xdr:colOff>381000</xdr:colOff>
      <xdr:row>15</xdr:row>
      <xdr:rowOff>127000</xdr:rowOff>
    </xdr:to>
    <xdr:sp macro="" textlink="">
      <xdr:nvSpPr>
        <xdr:cNvPr id="7" name="Line 11">
          <a:extLst>
            <a:ext uri="{FF2B5EF4-FFF2-40B4-BE49-F238E27FC236}">
              <a16:creationId xmlns:a16="http://schemas.microsoft.com/office/drawing/2014/main" id="{CB9E5BAD-43B7-42AE-A5BB-90AB94B472C8}"/>
            </a:ext>
          </a:extLst>
        </xdr:cNvPr>
        <xdr:cNvSpPr>
          <a:spLocks noChangeShapeType="1"/>
        </xdr:cNvSpPr>
      </xdr:nvSpPr>
      <xdr:spPr bwMode="auto">
        <a:xfrm>
          <a:off x="5511800" y="1714500"/>
          <a:ext cx="355600" cy="9842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406400</xdr:colOff>
      <xdr:row>26</xdr:row>
      <xdr:rowOff>0</xdr:rowOff>
    </xdr:from>
    <xdr:to>
      <xdr:col>2</xdr:col>
      <xdr:colOff>495300</xdr:colOff>
      <xdr:row>40</xdr:row>
      <xdr:rowOff>203200</xdr:rowOff>
    </xdr:to>
    <xdr:sp macro="" textlink="">
      <xdr:nvSpPr>
        <xdr:cNvPr id="8" name="Line 24">
          <a:extLst>
            <a:ext uri="{FF2B5EF4-FFF2-40B4-BE49-F238E27FC236}">
              <a16:creationId xmlns:a16="http://schemas.microsoft.com/office/drawing/2014/main" id="{66327BF4-ACCC-4383-8745-8FD423525751}"/>
            </a:ext>
          </a:extLst>
        </xdr:cNvPr>
        <xdr:cNvSpPr>
          <a:spLocks noChangeShapeType="1"/>
        </xdr:cNvSpPr>
      </xdr:nvSpPr>
      <xdr:spPr bwMode="auto">
        <a:xfrm flipV="1">
          <a:off x="406400" y="4457700"/>
          <a:ext cx="1460500" cy="257492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26</xdr:row>
      <xdr:rowOff>76200</xdr:rowOff>
    </xdr:from>
    <xdr:to>
      <xdr:col>4</xdr:col>
      <xdr:colOff>368300</xdr:colOff>
      <xdr:row>31</xdr:row>
      <xdr:rowOff>88900</xdr:rowOff>
    </xdr:to>
    <xdr:sp macro="" textlink="">
      <xdr:nvSpPr>
        <xdr:cNvPr id="9" name="Line 24">
          <a:extLst>
            <a:ext uri="{FF2B5EF4-FFF2-40B4-BE49-F238E27FC236}">
              <a16:creationId xmlns:a16="http://schemas.microsoft.com/office/drawing/2014/main" id="{7D43AFBF-CBAB-44D2-8C3F-993A1427F40D}"/>
            </a:ext>
          </a:extLst>
        </xdr:cNvPr>
        <xdr:cNvSpPr>
          <a:spLocks noChangeShapeType="1"/>
        </xdr:cNvSpPr>
      </xdr:nvSpPr>
      <xdr:spPr bwMode="auto">
        <a:xfrm flipV="1">
          <a:off x="2819400" y="4533900"/>
          <a:ext cx="292100" cy="8699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571502</xdr:colOff>
      <xdr:row>31</xdr:row>
      <xdr:rowOff>69858</xdr:rowOff>
    </xdr:from>
    <xdr:ext cx="3492498" cy="1800000"/>
    <xdr:sp macro="" textlink="">
      <xdr:nvSpPr>
        <xdr:cNvPr id="10" name="Text Box 23">
          <a:extLst>
            <a:ext uri="{FF2B5EF4-FFF2-40B4-BE49-F238E27FC236}">
              <a16:creationId xmlns:a16="http://schemas.microsoft.com/office/drawing/2014/main" id="{B82E641A-BCD0-4BE6-A5C9-8CF6D672C146}"/>
            </a:ext>
          </a:extLst>
        </xdr:cNvPr>
        <xdr:cNvSpPr txBox="1">
          <a:spLocks noChangeArrowheads="1"/>
        </xdr:cNvSpPr>
      </xdr:nvSpPr>
      <xdr:spPr bwMode="auto">
        <a:xfrm>
          <a:off x="3349627" y="12166608"/>
          <a:ext cx="3492498" cy="1800000"/>
        </a:xfrm>
        <a:prstGeom prst="rect">
          <a:avLst/>
        </a:prstGeom>
        <a:solidFill>
          <a:srgbClr val="FFFFFF"/>
        </a:solidFill>
        <a:ln w="41275">
          <a:solidFill>
            <a:srgbClr val="000000"/>
          </a:solidFill>
          <a:miter lim="800000"/>
          <a:headEnd/>
          <a:tailEnd/>
        </a:ln>
      </xdr:spPr>
      <xdr:txBody>
        <a:bodyPr vertOverflow="clip" horzOverflow="clip" wrap="square" lIns="36576" tIns="22860" rIns="0" bIns="22860" anchor="ctr" upright="1">
          <a:noAutofit/>
        </a:bodyPr>
        <a:lstStyle/>
        <a:p>
          <a:pPr algn="l" rtl="0">
            <a:lnSpc>
              <a:spcPts val="2300"/>
            </a:lnSpc>
            <a:defRPr sz="1000"/>
          </a:pPr>
          <a:r>
            <a:rPr lang="ja-JP" altLang="en-US" sz="2000" b="1" i="0" u="none" strike="noStrike" baseline="0">
              <a:solidFill>
                <a:sysClr val="windowText" lastClr="000000"/>
              </a:solidFill>
              <a:latin typeface="ＭＳ Ｐゴシック"/>
              <a:ea typeface="ＭＳ Ｐゴシック"/>
            </a:rPr>
            <a:t> 栽培期間は在圃期間</a:t>
          </a:r>
          <a:br>
            <a:rPr lang="en-US" altLang="ja-JP" sz="2000" b="1" i="0" u="none" strike="noStrike" baseline="0">
              <a:solidFill>
                <a:sysClr val="windowText" lastClr="000000"/>
              </a:solidFill>
              <a:latin typeface="ＭＳ Ｐゴシック"/>
              <a:ea typeface="ＭＳ Ｐゴシック"/>
            </a:rPr>
          </a:br>
          <a:r>
            <a:rPr lang="ja-JP" altLang="en-US" sz="2000" b="1" i="0" u="none" strike="noStrike" baseline="0">
              <a:solidFill>
                <a:sysClr val="windowText" lastClr="000000"/>
              </a:solidFill>
              <a:latin typeface="ＭＳ Ｐゴシック"/>
              <a:ea typeface="ＭＳ Ｐゴシック"/>
            </a:rPr>
            <a:t> （本圃に播種・定植してから</a:t>
          </a: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r>
            <a:rPr lang="ja-JP" altLang="en-US" sz="2000" b="1" i="0" u="none" strike="noStrike" baseline="0">
              <a:solidFill>
                <a:sysClr val="windowText" lastClr="000000"/>
              </a:solidFill>
              <a:latin typeface="ＭＳ Ｐゴシック"/>
              <a:ea typeface="ＭＳ Ｐゴシック"/>
            </a:rPr>
            <a:t> 　収穫終了まで</a:t>
          </a: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r>
            <a:rPr lang="ja-JP" altLang="en-US" sz="2000" b="1" i="0" u="none" strike="noStrike" baseline="0">
              <a:solidFill>
                <a:sysClr val="windowText" lastClr="000000"/>
              </a:solidFill>
              <a:latin typeface="ＭＳ Ｐゴシック"/>
              <a:ea typeface="+mn-ea"/>
            </a:rPr>
            <a:t> 　＝育苗期間、仮植期間は</a:t>
          </a:r>
          <a:endParaRPr lang="en-US" altLang="ja-JP" sz="2000" b="1" i="0" u="none" strike="noStrike" baseline="0">
            <a:solidFill>
              <a:sysClr val="windowText" lastClr="000000"/>
            </a:solidFill>
            <a:latin typeface="ＭＳ Ｐゴシック"/>
            <a:ea typeface="+mn-ea"/>
          </a:endParaRPr>
        </a:p>
        <a:p>
          <a:pPr algn="l" rtl="0">
            <a:lnSpc>
              <a:spcPts val="2300"/>
            </a:lnSpc>
            <a:defRPr sz="1000"/>
          </a:pPr>
          <a:r>
            <a:rPr lang="en-US" altLang="ja-JP" sz="2000" b="1" i="0" u="none" strike="noStrike" baseline="0">
              <a:solidFill>
                <a:sysClr val="windowText" lastClr="000000"/>
              </a:solidFill>
              <a:latin typeface="ＭＳ Ｐゴシック"/>
              <a:ea typeface="+mn-ea"/>
            </a:rPr>
            <a:t> </a:t>
          </a:r>
          <a:r>
            <a:rPr lang="ja-JP" altLang="en-US" sz="2000" b="1" i="0" u="none" strike="noStrike" baseline="0">
              <a:solidFill>
                <a:sysClr val="windowText" lastClr="000000"/>
              </a:solidFill>
              <a:latin typeface="ＭＳ Ｐゴシック"/>
              <a:ea typeface="+mn-ea"/>
            </a:rPr>
            <a:t>　含まない）</a:t>
          </a:r>
          <a:endParaRPr lang="ja-JP" altLang="en-US" sz="1800" b="1" i="0" u="none" strike="noStrike" baseline="0">
            <a:solidFill>
              <a:sysClr val="windowText" lastClr="000000"/>
            </a:solidFill>
            <a:latin typeface="ＭＳ Ｐゴシック"/>
            <a:ea typeface="ＭＳ Ｐゴシック"/>
          </a:endParaRPr>
        </a:p>
      </xdr:txBody>
    </xdr:sp>
    <xdr:clientData/>
  </xdr:oneCellAnchor>
  <xdr:oneCellAnchor>
    <xdr:from>
      <xdr:col>8</xdr:col>
      <xdr:colOff>539750</xdr:colOff>
      <xdr:row>35</xdr:row>
      <xdr:rowOff>254001</xdr:rowOff>
    </xdr:from>
    <xdr:ext cx="4210875" cy="2581274"/>
    <xdr:sp macro="" textlink="">
      <xdr:nvSpPr>
        <xdr:cNvPr id="11" name="Text Box 13">
          <a:extLst>
            <a:ext uri="{FF2B5EF4-FFF2-40B4-BE49-F238E27FC236}">
              <a16:creationId xmlns:a16="http://schemas.microsoft.com/office/drawing/2014/main" id="{FBFFDAA5-29D2-41AB-9347-705FD6ED52E3}"/>
            </a:ext>
          </a:extLst>
        </xdr:cNvPr>
        <xdr:cNvSpPr txBox="1">
          <a:spLocks noChangeArrowheads="1"/>
        </xdr:cNvSpPr>
      </xdr:nvSpPr>
      <xdr:spPr bwMode="auto">
        <a:xfrm>
          <a:off x="7270750" y="13922376"/>
          <a:ext cx="4210875" cy="2581274"/>
        </a:xfrm>
        <a:prstGeom prst="rect">
          <a:avLst/>
        </a:prstGeom>
        <a:solidFill>
          <a:srgbClr xmlns:mc="http://schemas.openxmlformats.org/markup-compatibility/2006" xmlns:a14="http://schemas.microsoft.com/office/drawing/2010/main" val="FFFFFF" mc:Ignorable="a14" a14:legacySpreadsheetColorIndex="65"/>
        </a:solidFill>
        <a:ln w="412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108000" rIns="108000" bIns="108000" anchor="ctr" upright="1"/>
        <a:lstStyle/>
        <a:p>
          <a:pPr algn="l" rtl="0">
            <a:lnSpc>
              <a:spcPts val="2300"/>
            </a:lnSpc>
            <a:defRPr sz="1000"/>
          </a:pPr>
          <a:r>
            <a:rPr lang="ja-JP" altLang="en-US" sz="2000" b="1" i="0" u="none" strike="noStrike" baseline="0">
              <a:solidFill>
                <a:sysClr val="windowText" lastClr="000000"/>
              </a:solidFill>
              <a:latin typeface="ＭＳ Ｐゴシック"/>
              <a:ea typeface="ＭＳ Ｐゴシック"/>
            </a:rPr>
            <a:t>農産物名・作型とエコ区分に応じて、化学合成農薬の使用回数上限値</a:t>
          </a: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r>
            <a:rPr lang="ja-JP" altLang="en-US" sz="2000" b="1" i="0" u="none" strike="noStrike" baseline="0">
              <a:solidFill>
                <a:sysClr val="windowText" lastClr="000000"/>
              </a:solidFill>
              <a:latin typeface="ＭＳ Ｐゴシック"/>
              <a:ea typeface="ＭＳ Ｐゴシック"/>
            </a:rPr>
            <a:t>（別表２掲載）が自動入力される</a:t>
          </a: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r>
            <a:rPr lang="ja-JP" altLang="en-US" sz="2000" b="1" i="0" u="none" strike="noStrike" baseline="0">
              <a:solidFill>
                <a:sysClr val="windowText" lastClr="000000"/>
              </a:solidFill>
              <a:latin typeface="ＭＳ Ｐゴシック"/>
              <a:ea typeface="ＭＳ Ｐゴシック"/>
            </a:rPr>
            <a:t>この上限値を超えない回数であれば、申請者が予定している回数を手動で入力してもよい</a:t>
          </a:r>
          <a:endParaRPr lang="en-US" altLang="ja-JP" sz="2000" b="1" i="0" u="none" strike="noStrike" baseline="0">
            <a:solidFill>
              <a:sysClr val="windowText" lastClr="000000"/>
            </a:solidFill>
            <a:latin typeface="ＭＳ Ｐゴシック"/>
            <a:ea typeface="ＭＳ Ｐゴシック"/>
          </a:endParaRPr>
        </a:p>
      </xdr:txBody>
    </xdr:sp>
    <xdr:clientData/>
  </xdr:oneCellAnchor>
  <xdr:twoCellAnchor>
    <xdr:from>
      <xdr:col>7</xdr:col>
      <xdr:colOff>1016000</xdr:colOff>
      <xdr:row>25</xdr:row>
      <xdr:rowOff>47624</xdr:rowOff>
    </xdr:from>
    <xdr:to>
      <xdr:col>8</xdr:col>
      <xdr:colOff>1047750</xdr:colOff>
      <xdr:row>35</xdr:row>
      <xdr:rowOff>253999</xdr:rowOff>
    </xdr:to>
    <xdr:sp macro="" textlink="">
      <xdr:nvSpPr>
        <xdr:cNvPr id="12" name="Line 14">
          <a:extLst>
            <a:ext uri="{FF2B5EF4-FFF2-40B4-BE49-F238E27FC236}">
              <a16:creationId xmlns:a16="http://schemas.microsoft.com/office/drawing/2014/main" id="{65CCAED4-877A-4624-97F0-0F0224001B07}"/>
            </a:ext>
          </a:extLst>
        </xdr:cNvPr>
        <xdr:cNvSpPr>
          <a:spLocks noChangeShapeType="1"/>
        </xdr:cNvSpPr>
      </xdr:nvSpPr>
      <xdr:spPr bwMode="auto">
        <a:xfrm flipH="1" flipV="1">
          <a:off x="6159500" y="9715499"/>
          <a:ext cx="1619250" cy="42068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381000</xdr:colOff>
      <xdr:row>27</xdr:row>
      <xdr:rowOff>180975</xdr:rowOff>
    </xdr:from>
    <xdr:to>
      <xdr:col>1</xdr:col>
      <xdr:colOff>660400</xdr:colOff>
      <xdr:row>34</xdr:row>
      <xdr:rowOff>139700</xdr:rowOff>
    </xdr:to>
    <xdr:cxnSp macro="">
      <xdr:nvCxnSpPr>
        <xdr:cNvPr id="13" name="直線矢印コネクタ 12">
          <a:extLst>
            <a:ext uri="{FF2B5EF4-FFF2-40B4-BE49-F238E27FC236}">
              <a16:creationId xmlns:a16="http://schemas.microsoft.com/office/drawing/2014/main" id="{11B07A8C-3226-41AA-9D75-BDB33ECCDEE8}"/>
            </a:ext>
          </a:extLst>
        </xdr:cNvPr>
        <xdr:cNvCxnSpPr/>
      </xdr:nvCxnSpPr>
      <xdr:spPr>
        <a:xfrm flipH="1" flipV="1">
          <a:off x="1114425" y="10715625"/>
          <a:ext cx="279400" cy="2530475"/>
        </a:xfrm>
        <a:prstGeom prst="straightConnector1">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215900</xdr:colOff>
      <xdr:row>40</xdr:row>
      <xdr:rowOff>203200</xdr:rowOff>
    </xdr:from>
    <xdr:ext cx="6870700" cy="1181650"/>
    <xdr:sp macro="" textlink="">
      <xdr:nvSpPr>
        <xdr:cNvPr id="14" name="Text Box 28">
          <a:extLst>
            <a:ext uri="{FF2B5EF4-FFF2-40B4-BE49-F238E27FC236}">
              <a16:creationId xmlns:a16="http://schemas.microsoft.com/office/drawing/2014/main" id="{FAB75CC1-FF55-45E5-A845-3B2DEDC9A2CC}"/>
            </a:ext>
          </a:extLst>
        </xdr:cNvPr>
        <xdr:cNvSpPr txBox="1">
          <a:spLocks noChangeArrowheads="1"/>
        </xdr:cNvSpPr>
      </xdr:nvSpPr>
      <xdr:spPr bwMode="auto">
        <a:xfrm>
          <a:off x="215900" y="7032625"/>
          <a:ext cx="6870700" cy="1181650"/>
        </a:xfrm>
        <a:prstGeom prst="rect">
          <a:avLst/>
        </a:prstGeom>
        <a:solidFill>
          <a:srgbClr xmlns:mc="http://schemas.openxmlformats.org/markup-compatibility/2006" xmlns:a14="http://schemas.microsoft.com/office/drawing/2010/main" val="FFFFFF" mc:Ignorable="a14" a14:legacySpreadsheetColorIndex="65"/>
        </a:solidFill>
        <a:ln w="412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2300"/>
            </a:lnSpc>
            <a:defRPr sz="1000"/>
          </a:pPr>
          <a:r>
            <a:rPr lang="ja-JP" altLang="en-US" sz="2000" b="1" i="0" u="none" strike="noStrike" baseline="0">
              <a:solidFill>
                <a:srgbClr val="FF0000"/>
              </a:solidFill>
              <a:latin typeface="ＭＳ Ｐゴシック"/>
              <a:ea typeface="+mn-ea"/>
            </a:rPr>
            <a:t>記入欄をクリックしてリストから作物</a:t>
          </a:r>
          <a:r>
            <a:rPr lang="ja-JP" altLang="en-US" sz="2000" b="1" i="0" u="none" strike="noStrike" baseline="0">
              <a:solidFill>
                <a:sysClr val="windowText" lastClr="000000"/>
              </a:solidFill>
              <a:latin typeface="ＭＳ Ｐゴシック"/>
              <a:ea typeface="+mn-ea"/>
            </a:rPr>
            <a:t>選択</a:t>
          </a:r>
          <a:endParaRPr lang="en-US" altLang="ja-JP" sz="2000" b="1" i="0" u="none" strike="noStrike" baseline="0">
            <a:solidFill>
              <a:sysClr val="windowText" lastClr="000000"/>
            </a:solidFill>
            <a:latin typeface="ＭＳ Ｐゴシック"/>
            <a:ea typeface="+mn-ea"/>
          </a:endParaRPr>
        </a:p>
        <a:p>
          <a:pPr algn="l" rtl="0">
            <a:lnSpc>
              <a:spcPts val="2300"/>
            </a:lnSpc>
            <a:defRPr sz="1000"/>
          </a:pPr>
          <a:r>
            <a:rPr lang="en-US" altLang="ja-JP" sz="2000" b="1" i="0" u="none" strike="noStrike" baseline="0">
              <a:solidFill>
                <a:srgbClr val="000000"/>
              </a:solidFill>
              <a:latin typeface="ＭＳ Ｐゴシック"/>
              <a:ea typeface="+mn-ea"/>
            </a:rPr>
            <a:t> ※</a:t>
          </a:r>
          <a:r>
            <a:rPr lang="ja-JP" altLang="en-US" sz="2000" b="1" i="0" u="none" strike="noStrike" baseline="0">
              <a:solidFill>
                <a:srgbClr val="000000"/>
              </a:solidFill>
              <a:latin typeface="ＭＳ Ｐゴシック"/>
              <a:ea typeface="+mn-ea"/>
            </a:rPr>
            <a:t>認証対象農産物は、別表２に記載の 品目・作型に限る</a:t>
          </a:r>
          <a:endParaRPr lang="en-US" altLang="ja-JP" sz="2000" b="1" i="0" u="none" strike="noStrike" baseline="0">
            <a:solidFill>
              <a:srgbClr val="000000"/>
            </a:solidFill>
            <a:latin typeface="ＭＳ Ｐゴシック"/>
            <a:ea typeface="+mn-ea"/>
          </a:endParaRPr>
        </a:p>
        <a:p>
          <a:pPr algn="l" rtl="0">
            <a:lnSpc>
              <a:spcPts val="2300"/>
            </a:lnSpc>
            <a:defRPr sz="1000"/>
          </a:pPr>
          <a:r>
            <a:rPr lang="en-US" altLang="ja-JP" sz="2000" b="1" i="0" u="none" strike="noStrike" baseline="0">
              <a:solidFill>
                <a:srgbClr val="000000"/>
              </a:solidFill>
              <a:latin typeface="ＭＳ Ｐゴシック"/>
              <a:ea typeface="+mn-ea"/>
            </a:rPr>
            <a:t> ※</a:t>
          </a:r>
          <a:r>
            <a:rPr lang="ja-JP" altLang="en-US" sz="2000" b="1" i="0" u="none" strike="noStrike" baseline="0">
              <a:solidFill>
                <a:srgbClr val="000000"/>
              </a:solidFill>
              <a:latin typeface="ＭＳ Ｐゴシック"/>
              <a:ea typeface="+mn-ea"/>
            </a:rPr>
            <a:t>養液栽培は「作型」各１型・「施設」のみ　</a:t>
          </a:r>
          <a:endParaRPr lang="en-US" altLang="ja-JP" sz="2000" b="1" i="0" u="none" strike="noStrike" baseline="0">
            <a:solidFill>
              <a:srgbClr val="000000"/>
            </a:solidFill>
            <a:latin typeface="ＭＳ Ｐゴシック"/>
            <a:ea typeface="+mn-ea"/>
          </a:endParaRPr>
        </a:p>
      </xdr:txBody>
    </xdr:sp>
    <xdr:clientData/>
  </xdr:oneCellAnchor>
  <xdr:twoCellAnchor>
    <xdr:from>
      <xdr:col>0</xdr:col>
      <xdr:colOff>393700</xdr:colOff>
      <xdr:row>27</xdr:row>
      <xdr:rowOff>482600</xdr:rowOff>
    </xdr:from>
    <xdr:to>
      <xdr:col>0</xdr:col>
      <xdr:colOff>406400</xdr:colOff>
      <xdr:row>40</xdr:row>
      <xdr:rowOff>203200</xdr:rowOff>
    </xdr:to>
    <xdr:cxnSp macro="">
      <xdr:nvCxnSpPr>
        <xdr:cNvPr id="15" name="直線矢印コネクタ 14">
          <a:extLst>
            <a:ext uri="{FF2B5EF4-FFF2-40B4-BE49-F238E27FC236}">
              <a16:creationId xmlns:a16="http://schemas.microsoft.com/office/drawing/2014/main" id="{E63ECF82-BA64-45D3-B318-7EF1257C6832}"/>
            </a:ext>
          </a:extLst>
        </xdr:cNvPr>
        <xdr:cNvCxnSpPr>
          <a:stCxn id="8" idx="0"/>
        </xdr:cNvCxnSpPr>
      </xdr:nvCxnSpPr>
      <xdr:spPr>
        <a:xfrm flipH="1" flipV="1">
          <a:off x="393700" y="4797425"/>
          <a:ext cx="12700" cy="2235200"/>
        </a:xfrm>
        <a:prstGeom prst="straightConnector1">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absoluteAnchor>
    <xdr:pos x="752474" y="10080625"/>
    <xdr:ext cx="721270" cy="504000"/>
    <xdr:sp macro="" textlink="">
      <xdr:nvSpPr>
        <xdr:cNvPr id="17" name="Oval 3">
          <a:extLst>
            <a:ext uri="{FF2B5EF4-FFF2-40B4-BE49-F238E27FC236}">
              <a16:creationId xmlns:a16="http://schemas.microsoft.com/office/drawing/2014/main" id="{1FE53CBE-6807-451C-B145-D3C1DB3AFA60}"/>
            </a:ext>
          </a:extLst>
        </xdr:cNvPr>
        <xdr:cNvSpPr>
          <a:spLocks noChangeArrowheads="1"/>
        </xdr:cNvSpPr>
      </xdr:nvSpPr>
      <xdr:spPr bwMode="auto">
        <a:xfrm>
          <a:off x="752474" y="10080625"/>
          <a:ext cx="721270" cy="504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absoluteAnchor>
  <xdr:absoluteAnchor>
    <xdr:pos x="1511300" y="9048750"/>
    <xdr:ext cx="1269365" cy="946150"/>
    <xdr:sp macro="" textlink="">
      <xdr:nvSpPr>
        <xdr:cNvPr id="18" name="円/楕円 29">
          <a:extLst>
            <a:ext uri="{FF2B5EF4-FFF2-40B4-BE49-F238E27FC236}">
              <a16:creationId xmlns:a16="http://schemas.microsoft.com/office/drawing/2014/main" id="{B63EA807-381F-4218-AA20-EFB84942CB63}"/>
            </a:ext>
          </a:extLst>
        </xdr:cNvPr>
        <xdr:cNvSpPr/>
      </xdr:nvSpPr>
      <xdr:spPr>
        <a:xfrm>
          <a:off x="1511300" y="9048750"/>
          <a:ext cx="1269365" cy="946150"/>
        </a:xfrm>
        <a:prstGeom prst="ellipse">
          <a:avLst/>
        </a:prstGeom>
        <a:no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absoluteAnchor>
  <xdr:oneCellAnchor>
    <xdr:from>
      <xdr:col>1</xdr:col>
      <xdr:colOff>431800</xdr:colOff>
      <xdr:row>34</xdr:row>
      <xdr:rowOff>127002</xdr:rowOff>
    </xdr:from>
    <xdr:ext cx="1946275" cy="1803175"/>
    <xdr:sp macro="" textlink="">
      <xdr:nvSpPr>
        <xdr:cNvPr id="19" name="Text Box 28">
          <a:extLst>
            <a:ext uri="{FF2B5EF4-FFF2-40B4-BE49-F238E27FC236}">
              <a16:creationId xmlns:a16="http://schemas.microsoft.com/office/drawing/2014/main" id="{275856FE-B994-47D6-BD0F-8FFA3E8A48D3}"/>
            </a:ext>
          </a:extLst>
        </xdr:cNvPr>
        <xdr:cNvSpPr txBox="1">
          <a:spLocks noChangeArrowheads="1"/>
        </xdr:cNvSpPr>
      </xdr:nvSpPr>
      <xdr:spPr bwMode="auto">
        <a:xfrm>
          <a:off x="1117600" y="5956302"/>
          <a:ext cx="1946275" cy="1803175"/>
        </a:xfrm>
        <a:prstGeom prst="rect">
          <a:avLst/>
        </a:prstGeom>
        <a:solidFill>
          <a:srgbClr xmlns:mc="http://schemas.openxmlformats.org/markup-compatibility/2006" xmlns:a14="http://schemas.microsoft.com/office/drawing/2010/main" val="FFFFFF" mc:Ignorable="a14" a14:legacySpreadsheetColorIndex="65"/>
        </a:solidFill>
        <a:ln w="412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2300"/>
            </a:lnSpc>
            <a:defRPr sz="1000"/>
          </a:pPr>
          <a:r>
            <a:rPr lang="ja-JP" altLang="en-US" sz="2000" b="1" i="0" u="none" strike="noStrike" baseline="0">
              <a:solidFill>
                <a:sysClr val="windowText" lastClr="000000"/>
              </a:solidFill>
              <a:latin typeface="ＭＳ Ｐゴシック"/>
              <a:ea typeface="ＭＳ Ｐゴシック"/>
            </a:rPr>
            <a:t> 該当する認証</a:t>
          </a: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r>
            <a:rPr lang="en-US" altLang="ja-JP" sz="2000" b="1" i="0" u="none" strike="noStrike" baseline="0">
              <a:solidFill>
                <a:sysClr val="windowText" lastClr="000000"/>
              </a:solidFill>
              <a:latin typeface="ＭＳ Ｐゴシック"/>
              <a:ea typeface="ＭＳ Ｐゴシック"/>
            </a:rPr>
            <a:t> </a:t>
          </a:r>
          <a:r>
            <a:rPr lang="ja-JP" altLang="en-US" sz="2000" b="1" i="0" u="none" strike="noStrike" baseline="0">
              <a:solidFill>
                <a:sysClr val="windowText" lastClr="000000"/>
              </a:solidFill>
              <a:latin typeface="ＭＳ Ｐゴシック"/>
              <a:ea typeface="ＭＳ Ｐゴシック"/>
            </a:rPr>
            <a:t>区分を選択</a:t>
          </a:r>
          <a:br>
            <a:rPr lang="en-US" altLang="ja-JP" sz="2000" b="1" i="0" u="none" strike="noStrike" baseline="0">
              <a:solidFill>
                <a:sysClr val="windowText" lastClr="000000"/>
              </a:solidFill>
              <a:latin typeface="ＭＳ Ｐゴシック"/>
              <a:ea typeface="ＭＳ Ｐゴシック"/>
            </a:rPr>
          </a:br>
          <a:r>
            <a:rPr lang="ja-JP" altLang="en-US" sz="2000" b="1" i="0" u="none" strike="noStrike" baseline="0">
              <a:solidFill>
                <a:sysClr val="windowText" lastClr="000000"/>
              </a:solidFill>
              <a:latin typeface="ＭＳ Ｐゴシック"/>
              <a:ea typeface="ＭＳ Ｐゴシック"/>
            </a:rPr>
            <a:t> </a:t>
          </a:r>
          <a:r>
            <a:rPr lang="en-US" altLang="ja-JP" sz="2000" b="1" i="0" u="none" strike="noStrike" baseline="0">
              <a:solidFill>
                <a:sysClr val="windowText" lastClr="000000"/>
              </a:solidFill>
              <a:latin typeface="ＭＳ Ｐゴシック"/>
              <a:ea typeface="ＭＳ Ｐゴシック"/>
            </a:rPr>
            <a:t>※</a:t>
          </a:r>
          <a:r>
            <a:rPr lang="ja-JP" altLang="en-US" sz="2000" b="1" i="0" u="none" strike="noStrike" baseline="0">
              <a:solidFill>
                <a:sysClr val="windowText" lastClr="000000"/>
              </a:solidFill>
              <a:latin typeface="ＭＳ Ｐゴシック"/>
              <a:ea typeface="ＭＳ Ｐゴシック"/>
            </a:rPr>
            <a:t>養液栽培は</a:t>
          </a:r>
          <a:br>
            <a:rPr lang="en-US" altLang="ja-JP" sz="2000" b="1" i="0" u="none" strike="noStrike" baseline="0">
              <a:solidFill>
                <a:sysClr val="windowText" lastClr="000000"/>
              </a:solidFill>
              <a:latin typeface="ＭＳ Ｐゴシック"/>
              <a:ea typeface="ＭＳ Ｐゴシック"/>
            </a:rPr>
          </a:br>
          <a:r>
            <a:rPr lang="en-US" altLang="ja-JP" sz="2000" b="1" i="0" u="none" strike="noStrike" baseline="0">
              <a:solidFill>
                <a:sysClr val="windowText" lastClr="000000"/>
              </a:solidFill>
              <a:latin typeface="ＭＳ Ｐゴシック"/>
              <a:ea typeface="ＭＳ Ｐゴシック"/>
            </a:rPr>
            <a:t> </a:t>
          </a:r>
          <a:r>
            <a:rPr lang="ja-JP" altLang="en-US" sz="2000" b="1" i="0" u="none" strike="noStrike" baseline="0">
              <a:solidFill>
                <a:sysClr val="windowText" lastClr="000000"/>
              </a:solidFill>
              <a:latin typeface="ＭＳ Ｐゴシック"/>
              <a:ea typeface="ＭＳ Ｐゴシック"/>
            </a:rPr>
            <a:t>　①エコ</a:t>
          </a:r>
          <a:r>
            <a:rPr lang="en-US" altLang="ja-JP" sz="2000" b="1" i="0" u="none" strike="noStrike" baseline="0">
              <a:solidFill>
                <a:sysClr val="windowText" lastClr="000000"/>
              </a:solidFill>
              <a:latin typeface="ＭＳ Ｐゴシック"/>
              <a:ea typeface="ＭＳ Ｐゴシック"/>
            </a:rPr>
            <a:t>25</a:t>
          </a:r>
          <a:br>
            <a:rPr lang="en-US" altLang="ja-JP" sz="2000" b="1" i="0" u="none" strike="noStrike" baseline="0">
              <a:solidFill>
                <a:sysClr val="windowText" lastClr="000000"/>
              </a:solidFill>
              <a:latin typeface="ＭＳ Ｐゴシック"/>
              <a:ea typeface="ＭＳ Ｐゴシック"/>
            </a:rPr>
          </a:br>
          <a:r>
            <a:rPr lang="en-US" altLang="ja-JP" sz="2000" b="1" i="0" u="none" strike="noStrike" baseline="0">
              <a:solidFill>
                <a:sysClr val="windowText" lastClr="000000"/>
              </a:solidFill>
              <a:latin typeface="ＭＳ Ｐゴシック"/>
              <a:ea typeface="ＭＳ Ｐゴシック"/>
            </a:rPr>
            <a:t> </a:t>
          </a:r>
          <a:r>
            <a:rPr lang="ja-JP" altLang="en-US" sz="2000" b="1" i="0" u="none" strike="noStrike" baseline="0">
              <a:solidFill>
                <a:sysClr val="windowText" lastClr="000000"/>
              </a:solidFill>
              <a:latin typeface="ＭＳ Ｐゴシック"/>
              <a:ea typeface="ＭＳ Ｐゴシック"/>
            </a:rPr>
            <a:t>　②エコ</a:t>
          </a:r>
          <a:r>
            <a:rPr lang="en-US" altLang="ja-JP" sz="2000" b="1" i="0" u="none" strike="noStrike" baseline="0">
              <a:solidFill>
                <a:sysClr val="windowText" lastClr="000000"/>
              </a:solidFill>
              <a:latin typeface="ＭＳ Ｐゴシック"/>
              <a:ea typeface="ＭＳ Ｐゴシック"/>
            </a:rPr>
            <a:t>50</a:t>
          </a:r>
          <a:r>
            <a:rPr lang="ja-JP" altLang="en-US" sz="2000" b="1" i="0" u="none" strike="noStrike" baseline="0">
              <a:solidFill>
                <a:sysClr val="windowText" lastClr="000000"/>
              </a:solidFill>
              <a:latin typeface="ＭＳ Ｐゴシック"/>
              <a:ea typeface="ＭＳ Ｐゴシック"/>
            </a:rPr>
            <a:t>　のみ</a:t>
          </a:r>
        </a:p>
      </xdr:txBody>
    </xdr:sp>
    <xdr:clientData/>
  </xdr:oneCellAnchor>
  <xdr:twoCellAnchor>
    <xdr:from>
      <xdr:col>9</xdr:col>
      <xdr:colOff>546100</xdr:colOff>
      <xdr:row>19</xdr:row>
      <xdr:rowOff>127000</xdr:rowOff>
    </xdr:from>
    <xdr:to>
      <xdr:col>9</xdr:col>
      <xdr:colOff>727075</xdr:colOff>
      <xdr:row>21</xdr:row>
      <xdr:rowOff>431800</xdr:rowOff>
    </xdr:to>
    <xdr:sp macro="" textlink="">
      <xdr:nvSpPr>
        <xdr:cNvPr id="20" name="AutoShape 16">
          <a:extLst>
            <a:ext uri="{FF2B5EF4-FFF2-40B4-BE49-F238E27FC236}">
              <a16:creationId xmlns:a16="http://schemas.microsoft.com/office/drawing/2014/main" id="{2C510278-8A4F-46EC-82E6-390C7290746F}"/>
            </a:ext>
          </a:extLst>
        </xdr:cNvPr>
        <xdr:cNvSpPr>
          <a:spLocks/>
        </xdr:cNvSpPr>
      </xdr:nvSpPr>
      <xdr:spPr bwMode="auto">
        <a:xfrm>
          <a:off x="6718300" y="3384550"/>
          <a:ext cx="142875" cy="390525"/>
        </a:xfrm>
        <a:prstGeom prst="rightBrace">
          <a:avLst>
            <a:gd name="adj1" fmla="val 58730"/>
            <a:gd name="adj2" fmla="val 50000"/>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9</xdr:col>
      <xdr:colOff>828675</xdr:colOff>
      <xdr:row>19</xdr:row>
      <xdr:rowOff>323850</xdr:rowOff>
    </xdr:from>
    <xdr:ext cx="2520000" cy="1098550"/>
    <xdr:sp macro="" textlink="">
      <xdr:nvSpPr>
        <xdr:cNvPr id="21" name="Text Box 17">
          <a:extLst>
            <a:ext uri="{FF2B5EF4-FFF2-40B4-BE49-F238E27FC236}">
              <a16:creationId xmlns:a16="http://schemas.microsoft.com/office/drawing/2014/main" id="{94767460-25AC-4401-A0D0-24B7490F0310}"/>
            </a:ext>
          </a:extLst>
        </xdr:cNvPr>
        <xdr:cNvSpPr txBox="1">
          <a:spLocks noChangeArrowheads="1"/>
        </xdr:cNvSpPr>
      </xdr:nvSpPr>
      <xdr:spPr bwMode="auto">
        <a:xfrm>
          <a:off x="6858000" y="3429000"/>
          <a:ext cx="2520000" cy="109855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2300"/>
            </a:lnSpc>
            <a:defRPr sz="1000"/>
          </a:pPr>
          <a:r>
            <a:rPr lang="ja-JP" altLang="en-US" sz="2000" b="1" i="0" u="none" strike="noStrike" baseline="0">
              <a:solidFill>
                <a:srgbClr val="000000"/>
              </a:solidFill>
              <a:latin typeface="ＭＳ Ｐゴシック"/>
              <a:ea typeface="ＭＳ Ｐゴシック"/>
            </a:rPr>
            <a:t>　導入した技術を</a:t>
          </a:r>
        </a:p>
        <a:p>
          <a:pPr algn="l" rtl="0">
            <a:lnSpc>
              <a:spcPts val="2300"/>
            </a:lnSpc>
            <a:defRPr sz="1000"/>
          </a:pPr>
          <a:r>
            <a:rPr lang="ja-JP" altLang="en-US" sz="2000" b="1" i="0" u="none" strike="noStrike" baseline="0">
              <a:solidFill>
                <a:srgbClr val="000000"/>
              </a:solidFill>
              <a:latin typeface="ＭＳ Ｐゴシック"/>
              <a:ea typeface="ＭＳ Ｐゴシック"/>
            </a:rPr>
            <a:t>　具体的に記入する</a:t>
          </a:r>
        </a:p>
      </xdr:txBody>
    </xdr:sp>
    <xdr:clientData/>
  </xdr:oneCellAnchor>
  <xdr:twoCellAnchor>
    <xdr:from>
      <xdr:col>7</xdr:col>
      <xdr:colOff>517525</xdr:colOff>
      <xdr:row>22</xdr:row>
      <xdr:rowOff>203200</xdr:rowOff>
    </xdr:from>
    <xdr:to>
      <xdr:col>7</xdr:col>
      <xdr:colOff>1093525</xdr:colOff>
      <xdr:row>25</xdr:row>
      <xdr:rowOff>169600</xdr:rowOff>
    </xdr:to>
    <xdr:sp macro="" textlink="">
      <xdr:nvSpPr>
        <xdr:cNvPr id="22" name="円/楕円 34">
          <a:extLst>
            <a:ext uri="{FF2B5EF4-FFF2-40B4-BE49-F238E27FC236}">
              <a16:creationId xmlns:a16="http://schemas.microsoft.com/office/drawing/2014/main" id="{BCD6CFE2-E618-4B20-9D7E-66291A6A81B0}"/>
            </a:ext>
          </a:extLst>
        </xdr:cNvPr>
        <xdr:cNvSpPr/>
      </xdr:nvSpPr>
      <xdr:spPr>
        <a:xfrm>
          <a:off x="5318125" y="3946525"/>
          <a:ext cx="166425" cy="509325"/>
        </a:xfrm>
        <a:prstGeom prst="ellipse">
          <a:avLst/>
        </a:prstGeom>
        <a:no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101600</xdr:colOff>
      <xdr:row>22</xdr:row>
      <xdr:rowOff>38100</xdr:rowOff>
    </xdr:from>
    <xdr:to>
      <xdr:col>9</xdr:col>
      <xdr:colOff>2298700</xdr:colOff>
      <xdr:row>25</xdr:row>
      <xdr:rowOff>266700</xdr:rowOff>
    </xdr:to>
    <xdr:sp macro="" textlink="">
      <xdr:nvSpPr>
        <xdr:cNvPr id="23" name="円/楕円 35">
          <a:extLst>
            <a:ext uri="{FF2B5EF4-FFF2-40B4-BE49-F238E27FC236}">
              <a16:creationId xmlns:a16="http://schemas.microsoft.com/office/drawing/2014/main" id="{AFC12EF5-5CBD-47A4-A14F-AA4434DAA7FA}"/>
            </a:ext>
          </a:extLst>
        </xdr:cNvPr>
        <xdr:cNvSpPr/>
      </xdr:nvSpPr>
      <xdr:spPr>
        <a:xfrm>
          <a:off x="6273800" y="3810000"/>
          <a:ext cx="587375" cy="647700"/>
        </a:xfrm>
        <a:prstGeom prst="ellipse">
          <a:avLst/>
        </a:prstGeom>
        <a:no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3248025" y="9039225"/>
    <xdr:ext cx="1006475" cy="942975"/>
    <xdr:sp macro="" textlink="">
      <xdr:nvSpPr>
        <xdr:cNvPr id="24" name="円/楕円 36">
          <a:extLst>
            <a:ext uri="{FF2B5EF4-FFF2-40B4-BE49-F238E27FC236}">
              <a16:creationId xmlns:a16="http://schemas.microsoft.com/office/drawing/2014/main" id="{B251BA27-7CB1-4535-9244-2ABC4400BA8F}"/>
            </a:ext>
          </a:extLst>
        </xdr:cNvPr>
        <xdr:cNvSpPr/>
      </xdr:nvSpPr>
      <xdr:spPr>
        <a:xfrm>
          <a:off x="3248025" y="9039225"/>
          <a:ext cx="1006475" cy="942975"/>
        </a:xfrm>
        <a:prstGeom prst="ellipse">
          <a:avLst/>
        </a:prstGeom>
        <a:no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absoluteAnchor>
  <xdr:twoCellAnchor>
    <xdr:from>
      <xdr:col>10</xdr:col>
      <xdr:colOff>784225</xdr:colOff>
      <xdr:row>25</xdr:row>
      <xdr:rowOff>142875</xdr:rowOff>
    </xdr:from>
    <xdr:to>
      <xdr:col>10</xdr:col>
      <xdr:colOff>784225</xdr:colOff>
      <xdr:row>26</xdr:row>
      <xdr:rowOff>447674</xdr:rowOff>
    </xdr:to>
    <xdr:sp macro="" textlink="">
      <xdr:nvSpPr>
        <xdr:cNvPr id="25" name="Line 14">
          <a:extLst>
            <a:ext uri="{FF2B5EF4-FFF2-40B4-BE49-F238E27FC236}">
              <a16:creationId xmlns:a16="http://schemas.microsoft.com/office/drawing/2014/main" id="{2D566DD4-0889-4570-9770-5367910BE7D6}"/>
            </a:ext>
          </a:extLst>
        </xdr:cNvPr>
        <xdr:cNvSpPr>
          <a:spLocks noChangeShapeType="1"/>
        </xdr:cNvSpPr>
      </xdr:nvSpPr>
      <xdr:spPr bwMode="auto">
        <a:xfrm flipV="1">
          <a:off x="11055350" y="9810750"/>
          <a:ext cx="0" cy="60642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1069975</xdr:colOff>
      <xdr:row>30</xdr:row>
      <xdr:rowOff>133350</xdr:rowOff>
    </xdr:from>
    <xdr:ext cx="3641725" cy="1620000"/>
    <xdr:sp macro="" textlink="">
      <xdr:nvSpPr>
        <xdr:cNvPr id="26" name="Text Box 13">
          <a:extLst>
            <a:ext uri="{FF2B5EF4-FFF2-40B4-BE49-F238E27FC236}">
              <a16:creationId xmlns:a16="http://schemas.microsoft.com/office/drawing/2014/main" id="{84F4FC00-B5E1-485F-9F63-46B17596F7A5}"/>
            </a:ext>
          </a:extLst>
        </xdr:cNvPr>
        <xdr:cNvSpPr txBox="1">
          <a:spLocks noChangeArrowheads="1"/>
        </xdr:cNvSpPr>
      </xdr:nvSpPr>
      <xdr:spPr bwMode="auto">
        <a:xfrm>
          <a:off x="7800975" y="12071350"/>
          <a:ext cx="3641725" cy="1620000"/>
        </a:xfrm>
        <a:prstGeom prst="rect">
          <a:avLst/>
        </a:prstGeom>
        <a:solidFill>
          <a:srgbClr xmlns:mc="http://schemas.openxmlformats.org/markup-compatibility/2006" xmlns:a14="http://schemas.microsoft.com/office/drawing/2010/main" val="FFFFFF" mc:Ignorable="a14" a14:legacySpreadsheetColorIndex="65"/>
        </a:solidFill>
        <a:ln w="412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2300"/>
            </a:lnSpc>
            <a:defRPr sz="1000"/>
          </a:pPr>
          <a:r>
            <a:rPr lang="ja-JP" altLang="en-US" sz="2000" b="1" i="0" u="none" strike="noStrike" baseline="0">
              <a:solidFill>
                <a:sysClr val="windowText" lastClr="000000"/>
              </a:solidFill>
              <a:latin typeface="ＭＳ Ｐゴシック"/>
              <a:ea typeface="ＭＳ Ｐゴシック"/>
            </a:rPr>
            <a:t> 申請者が予定している</a:t>
          </a: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r>
            <a:rPr lang="ja-JP" altLang="en-US" sz="2000" b="1" i="0" u="none" strike="noStrike" baseline="0">
              <a:solidFill>
                <a:sysClr val="windowText" lastClr="000000"/>
              </a:solidFill>
              <a:latin typeface="ＭＳ Ｐゴシック"/>
              <a:ea typeface="ＭＳ Ｐゴシック"/>
            </a:rPr>
            <a:t> 養液栽培システム等の利用</a:t>
          </a: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r>
            <a:rPr lang="en-US" altLang="ja-JP" sz="2000" b="1" i="0" u="none" strike="noStrike" baseline="0">
              <a:solidFill>
                <a:sysClr val="windowText" lastClr="000000"/>
              </a:solidFill>
              <a:latin typeface="ＭＳ Ｐゴシック"/>
              <a:ea typeface="ＭＳ Ｐゴシック"/>
            </a:rPr>
            <a:t> </a:t>
          </a:r>
          <a:r>
            <a:rPr lang="ja-JP" altLang="en-US" sz="2000" b="1" i="0" u="none" strike="noStrike" baseline="0">
              <a:solidFill>
                <a:sysClr val="windowText" lastClr="000000"/>
              </a:solidFill>
              <a:latin typeface="ＭＳ Ｐゴシック"/>
              <a:ea typeface="ＭＳ Ｐゴシック"/>
            </a:rPr>
            <a:t>資材を撤去・廃棄する場合の</a:t>
          </a:r>
          <a:endParaRPr lang="en-US" altLang="ja-JP" sz="2000" b="1" i="0" u="none" strike="noStrike" baseline="0">
            <a:solidFill>
              <a:sysClr val="windowText" lastClr="000000"/>
            </a:solidFill>
            <a:latin typeface="ＭＳ Ｐゴシック"/>
            <a:ea typeface="ＭＳ Ｐゴシック"/>
          </a:endParaRPr>
        </a:p>
        <a:p>
          <a:pPr algn="l" rtl="0">
            <a:lnSpc>
              <a:spcPts val="2300"/>
            </a:lnSpc>
            <a:defRPr sz="1000"/>
          </a:pPr>
          <a:r>
            <a:rPr lang="en-US" altLang="ja-JP" sz="2000" b="1" i="0" u="none" strike="noStrike" baseline="0">
              <a:solidFill>
                <a:sysClr val="windowText" lastClr="000000"/>
              </a:solidFill>
              <a:latin typeface="ＭＳ Ｐゴシック"/>
              <a:ea typeface="ＭＳ Ｐゴシック"/>
            </a:rPr>
            <a:t> </a:t>
          </a:r>
          <a:r>
            <a:rPr lang="ja-JP" altLang="en-US" sz="2000" b="1" i="0" u="none" strike="noStrike" baseline="0">
              <a:solidFill>
                <a:sysClr val="windowText" lastClr="000000"/>
              </a:solidFill>
              <a:latin typeface="ＭＳ Ｐゴシック"/>
              <a:ea typeface="ＭＳ Ｐゴシック"/>
            </a:rPr>
            <a:t>処分方法を具体的に記載</a:t>
          </a:r>
          <a:endParaRPr lang="en-US" altLang="ja-JP" sz="2000" b="1" i="0" u="none" strike="noStrike" baseline="0">
            <a:solidFill>
              <a:sysClr val="windowText" lastClr="000000"/>
            </a:solidFill>
            <a:latin typeface="ＭＳ Ｐゴシック"/>
            <a:ea typeface="ＭＳ Ｐゴシック"/>
          </a:endParaRPr>
        </a:p>
      </xdr:txBody>
    </xdr:sp>
    <xdr:clientData/>
  </xdr:oneCellAnchor>
  <xdr:twoCellAnchor>
    <xdr:from>
      <xdr:col>6</xdr:col>
      <xdr:colOff>114300</xdr:colOff>
      <xdr:row>15</xdr:row>
      <xdr:rowOff>0</xdr:rowOff>
    </xdr:from>
    <xdr:to>
      <xdr:col>6</xdr:col>
      <xdr:colOff>863600</xdr:colOff>
      <xdr:row>19</xdr:row>
      <xdr:rowOff>25400</xdr:rowOff>
    </xdr:to>
    <xdr:sp macro="" textlink="">
      <xdr:nvSpPr>
        <xdr:cNvPr id="27" name="円/楕円 42">
          <a:extLst>
            <a:ext uri="{FF2B5EF4-FFF2-40B4-BE49-F238E27FC236}">
              <a16:creationId xmlns:a16="http://schemas.microsoft.com/office/drawing/2014/main" id="{0C004A2D-1E8F-4774-B571-336A53DFFA29}"/>
            </a:ext>
          </a:extLst>
        </xdr:cNvPr>
        <xdr:cNvSpPr/>
      </xdr:nvSpPr>
      <xdr:spPr>
        <a:xfrm>
          <a:off x="4229100" y="2571750"/>
          <a:ext cx="568325" cy="711200"/>
        </a:xfrm>
        <a:prstGeom prst="ellipse">
          <a:avLst/>
        </a:prstGeom>
        <a:no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330200</xdr:colOff>
      <xdr:row>14</xdr:row>
      <xdr:rowOff>266700</xdr:rowOff>
    </xdr:from>
    <xdr:to>
      <xdr:col>8</xdr:col>
      <xdr:colOff>906200</xdr:colOff>
      <xdr:row>17</xdr:row>
      <xdr:rowOff>80700</xdr:rowOff>
    </xdr:to>
    <xdr:sp macro="" textlink="">
      <xdr:nvSpPr>
        <xdr:cNvPr id="28" name="円/楕円 43">
          <a:extLst>
            <a:ext uri="{FF2B5EF4-FFF2-40B4-BE49-F238E27FC236}">
              <a16:creationId xmlns:a16="http://schemas.microsoft.com/office/drawing/2014/main" id="{04663642-5918-45CB-B71F-8C40D952871D}"/>
            </a:ext>
          </a:extLst>
        </xdr:cNvPr>
        <xdr:cNvSpPr/>
      </xdr:nvSpPr>
      <xdr:spPr>
        <a:xfrm>
          <a:off x="5816600" y="2571750"/>
          <a:ext cx="356925" cy="423600"/>
        </a:xfrm>
        <a:prstGeom prst="ellipse">
          <a:avLst/>
        </a:prstGeom>
        <a:no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889000</xdr:colOff>
      <xdr:row>26</xdr:row>
      <xdr:rowOff>419100</xdr:rowOff>
    </xdr:from>
    <xdr:ext cx="2743200" cy="644525"/>
    <xdr:sp macro="" textlink="">
      <xdr:nvSpPr>
        <xdr:cNvPr id="16" name="Text Box 13">
          <a:extLst>
            <a:ext uri="{FF2B5EF4-FFF2-40B4-BE49-F238E27FC236}">
              <a16:creationId xmlns:a16="http://schemas.microsoft.com/office/drawing/2014/main" id="{F0A7FD87-5583-329E-1A5C-22A87AC9409C}"/>
            </a:ext>
          </a:extLst>
        </xdr:cNvPr>
        <xdr:cNvSpPr txBox="1">
          <a:spLocks noChangeArrowheads="1"/>
        </xdr:cNvSpPr>
      </xdr:nvSpPr>
      <xdr:spPr bwMode="auto">
        <a:xfrm>
          <a:off x="8794750" y="10388600"/>
          <a:ext cx="2743200" cy="644525"/>
        </a:xfrm>
        <a:prstGeom prst="rect">
          <a:avLst/>
        </a:prstGeom>
        <a:solidFill>
          <a:srgbClr xmlns:mc="http://schemas.openxmlformats.org/markup-compatibility/2006" xmlns:a14="http://schemas.microsoft.com/office/drawing/2010/main" val="FFFFFF" mc:Ignorable="a14" a14:legacySpreadsheetColorIndex="65"/>
        </a:solidFill>
        <a:ln w="412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pPr algn="ctr" rtl="0">
            <a:lnSpc>
              <a:spcPts val="2300"/>
            </a:lnSpc>
            <a:defRPr sz="1000"/>
          </a:pPr>
          <a:r>
            <a:rPr lang="ja-JP" altLang="en-US" sz="2000" b="1" i="0" u="none" strike="noStrike" baseline="0">
              <a:solidFill>
                <a:sysClr val="windowText" lastClr="000000"/>
              </a:solidFill>
              <a:latin typeface="ＭＳ Ｐゴシック"/>
              <a:ea typeface="ＭＳ Ｐゴシック"/>
            </a:rPr>
            <a:t>目標収量を記入する</a:t>
          </a:r>
          <a:endParaRPr lang="en-US" altLang="ja-JP" sz="2000" b="1" i="0" u="none" strike="noStrike" baseline="0">
            <a:solidFill>
              <a:sysClr val="windowText" lastClr="000000"/>
            </a:solidFill>
            <a:latin typeface="ＭＳ Ｐゴシック"/>
            <a:ea typeface="ＭＳ Ｐゴシック"/>
          </a:endParaRPr>
        </a:p>
      </xdr:txBody>
    </xdr:sp>
    <xdr:clientData/>
  </xdr:oneCellAnchor>
  <xdr:twoCellAnchor>
    <xdr:from>
      <xdr:col>10</xdr:col>
      <xdr:colOff>136524</xdr:colOff>
      <xdr:row>22</xdr:row>
      <xdr:rowOff>203200</xdr:rowOff>
    </xdr:from>
    <xdr:to>
      <xdr:col>10</xdr:col>
      <xdr:colOff>1301749</xdr:colOff>
      <xdr:row>25</xdr:row>
      <xdr:rowOff>169600</xdr:rowOff>
    </xdr:to>
    <xdr:sp macro="" textlink="">
      <xdr:nvSpPr>
        <xdr:cNvPr id="29" name="円/楕円 34">
          <a:extLst>
            <a:ext uri="{FF2B5EF4-FFF2-40B4-BE49-F238E27FC236}">
              <a16:creationId xmlns:a16="http://schemas.microsoft.com/office/drawing/2014/main" id="{5768332E-FE8C-91C5-BF77-7F78B8F4DE72}"/>
            </a:ext>
          </a:extLst>
        </xdr:cNvPr>
        <xdr:cNvSpPr/>
      </xdr:nvSpPr>
      <xdr:spPr>
        <a:xfrm>
          <a:off x="10407649" y="9251950"/>
          <a:ext cx="1165225" cy="585525"/>
        </a:xfrm>
        <a:prstGeom prst="ellipse">
          <a:avLst/>
        </a:prstGeom>
        <a:noFill/>
        <a:ln w="222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301625</xdr:colOff>
      <xdr:row>25</xdr:row>
      <xdr:rowOff>126999</xdr:rowOff>
    </xdr:from>
    <xdr:to>
      <xdr:col>9</xdr:col>
      <xdr:colOff>714375</xdr:colOff>
      <xdr:row>30</xdr:row>
      <xdr:rowOff>126999</xdr:rowOff>
    </xdr:to>
    <xdr:sp macro="" textlink="">
      <xdr:nvSpPr>
        <xdr:cNvPr id="30" name="Line 14">
          <a:extLst>
            <a:ext uri="{FF2B5EF4-FFF2-40B4-BE49-F238E27FC236}">
              <a16:creationId xmlns:a16="http://schemas.microsoft.com/office/drawing/2014/main" id="{669F4CCA-615F-2F2B-15D3-9F56DBB15B70}"/>
            </a:ext>
          </a:extLst>
        </xdr:cNvPr>
        <xdr:cNvSpPr>
          <a:spLocks noChangeShapeType="1"/>
        </xdr:cNvSpPr>
      </xdr:nvSpPr>
      <xdr:spPr bwMode="auto">
        <a:xfrm flipV="1">
          <a:off x="8207375" y="9794874"/>
          <a:ext cx="412750" cy="227012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xdr:col>
      <xdr:colOff>1111250</xdr:colOff>
      <xdr:row>25</xdr:row>
      <xdr:rowOff>238125</xdr:rowOff>
    </xdr:from>
    <xdr:ext cx="774699" cy="338673"/>
    <xdr:sp macro="" textlink="">
      <xdr:nvSpPr>
        <xdr:cNvPr id="31" name="Text Box 17">
          <a:extLst>
            <a:ext uri="{FF2B5EF4-FFF2-40B4-BE49-F238E27FC236}">
              <a16:creationId xmlns:a16="http://schemas.microsoft.com/office/drawing/2014/main" id="{52F50D04-5C75-48B0-A9FA-6E626F9D730A}"/>
            </a:ext>
          </a:extLst>
        </xdr:cNvPr>
        <xdr:cNvSpPr txBox="1">
          <a:spLocks noChangeArrowheads="1"/>
        </xdr:cNvSpPr>
      </xdr:nvSpPr>
      <xdr:spPr bwMode="auto">
        <a:xfrm>
          <a:off x="6254750" y="9906000"/>
          <a:ext cx="774699" cy="338673"/>
        </a:xfrm>
        <a:prstGeom prst="rect">
          <a:avLst/>
        </a:prstGeom>
        <a:solidFill>
          <a:srgbClr xmlns:mc="http://schemas.openxmlformats.org/markup-compatibility/2006" xmlns:a14="http://schemas.microsoft.com/office/drawing/2010/main" val="FFFFFF" mc:Ignorable="a14" a14:legacySpreadsheetColorIndex="65"/>
        </a:solidFill>
        <a:ln w="25400" cap="rnd">
          <a:solidFill>
            <a:srgbClr xmlns:mc="http://schemas.openxmlformats.org/markup-compatibility/2006" xmlns:a14="http://schemas.microsoft.com/office/drawing/2010/main" val="000000" mc:Ignorable="a14" a14:legacySpreadsheetColorIndex="64"/>
          </a:solidFill>
          <a:prstDash val="sysDash"/>
          <a:miter lim="800000"/>
          <a:headEnd/>
          <a:tailEnd/>
        </a:ln>
      </xdr:spPr>
      <xdr:txBody>
        <a:bodyPr vertOverflow="clip" wrap="square" lIns="36576" tIns="36000" rIns="36000" bIns="36000" anchor="ctr" upright="1">
          <a:spAutoFit/>
        </a:bodyPr>
        <a:lstStyle/>
        <a:p>
          <a:pPr algn="ctr" rtl="0">
            <a:lnSpc>
              <a:spcPts val="2300"/>
            </a:lnSpc>
            <a:defRPr sz="1000"/>
          </a:pPr>
          <a:r>
            <a:rPr lang="ja-JP" altLang="en-US" sz="1200" b="1" i="0" u="none" strike="noStrike" baseline="0">
              <a:solidFill>
                <a:srgbClr val="000000"/>
              </a:solidFill>
              <a:latin typeface="ＭＳ Ｐゴシック"/>
              <a:ea typeface="ＭＳ Ｐゴシック"/>
            </a:rPr>
            <a:t>自動入力</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724C-F328-498B-9BE5-8B9856A880DE}">
  <sheetPr codeName="Sheet1">
    <pageSetUpPr fitToPage="1"/>
  </sheetPr>
  <dimension ref="A1:R126"/>
  <sheetViews>
    <sheetView topLeftCell="A100" workbookViewId="0">
      <selection activeCell="J27" sqref="J27"/>
    </sheetView>
  </sheetViews>
  <sheetFormatPr defaultColWidth="9" defaultRowHeight="13.2"/>
  <cols>
    <col min="1" max="1" width="5.19921875" style="40" customWidth="1"/>
    <col min="2" max="2" width="21.19921875" style="40" customWidth="1"/>
    <col min="3" max="3" width="29.3984375" style="40" customWidth="1"/>
    <col min="4" max="4" width="7.69921875" style="41" customWidth="1"/>
    <col min="5" max="6" width="9.5" style="41" customWidth="1"/>
    <col min="7" max="7" width="8.09765625" style="41" customWidth="1"/>
    <col min="8" max="9" width="9.5" style="41" customWidth="1"/>
    <col min="10" max="10" width="4.5" style="195" bestFit="1" customWidth="1"/>
    <col min="11" max="11" width="9" style="40"/>
    <col min="12" max="12" width="36.09765625" style="40" bestFit="1" customWidth="1"/>
    <col min="13" max="16384" width="9" style="40"/>
  </cols>
  <sheetData>
    <row r="1" spans="1:18" ht="19.5" customHeight="1">
      <c r="A1" s="39" t="s">
        <v>115</v>
      </c>
      <c r="J1" s="42"/>
    </row>
    <row r="2" spans="1:18" s="43" customFormat="1" ht="21.75" customHeight="1" thickBot="1">
      <c r="A2" s="330" t="s">
        <v>116</v>
      </c>
      <c r="B2" s="330"/>
      <c r="C2" s="330"/>
      <c r="D2" s="330"/>
      <c r="E2" s="330"/>
      <c r="F2" s="330"/>
      <c r="G2" s="330"/>
      <c r="H2" s="330"/>
      <c r="I2" s="330"/>
      <c r="J2" s="330"/>
    </row>
    <row r="3" spans="1:18" s="43" customFormat="1" ht="21.75" customHeight="1">
      <c r="A3" s="331" t="s">
        <v>117</v>
      </c>
      <c r="B3" s="331"/>
      <c r="C3" s="331"/>
      <c r="D3" s="331"/>
      <c r="E3" s="331"/>
      <c r="F3" s="331"/>
      <c r="G3" s="331"/>
      <c r="H3" s="331"/>
      <c r="I3" s="331"/>
      <c r="J3" s="331"/>
      <c r="L3" s="230" t="s">
        <v>348</v>
      </c>
      <c r="M3" s="231" t="s">
        <v>342</v>
      </c>
      <c r="N3" s="232"/>
      <c r="O3" s="233"/>
      <c r="P3" s="231" t="s">
        <v>346</v>
      </c>
      <c r="Q3" s="232"/>
      <c r="R3" s="234"/>
    </row>
    <row r="4" spans="1:18" s="43" customFormat="1" ht="25.95" customHeight="1" thickBot="1">
      <c r="A4" s="44" t="s">
        <v>118</v>
      </c>
      <c r="B4" s="45"/>
      <c r="C4" s="44"/>
      <c r="D4" s="312" t="s">
        <v>119</v>
      </c>
      <c r="E4" s="313"/>
      <c r="F4" s="314"/>
      <c r="G4" s="332" t="s">
        <v>120</v>
      </c>
      <c r="H4" s="333"/>
      <c r="I4" s="334"/>
      <c r="J4" s="44" t="s">
        <v>121</v>
      </c>
      <c r="L4" s="235" t="s">
        <v>336</v>
      </c>
      <c r="M4" s="196" t="s">
        <v>337</v>
      </c>
      <c r="N4" s="196" t="s">
        <v>338</v>
      </c>
      <c r="O4" s="196" t="s">
        <v>339</v>
      </c>
      <c r="P4" s="196" t="s">
        <v>340</v>
      </c>
      <c r="Q4" s="196" t="s">
        <v>341</v>
      </c>
      <c r="R4" s="236" t="s">
        <v>347</v>
      </c>
    </row>
    <row r="5" spans="1:18" s="55" customFormat="1" ht="24.6" customHeight="1" thickBot="1">
      <c r="A5" s="46" t="s">
        <v>122</v>
      </c>
      <c r="B5" s="47" t="s">
        <v>123</v>
      </c>
      <c r="C5" s="48" t="s">
        <v>124</v>
      </c>
      <c r="D5" s="49" t="s">
        <v>125</v>
      </c>
      <c r="E5" s="50" t="s">
        <v>126</v>
      </c>
      <c r="F5" s="51" t="s">
        <v>127</v>
      </c>
      <c r="G5" s="49" t="s">
        <v>125</v>
      </c>
      <c r="H5" s="52" t="s">
        <v>126</v>
      </c>
      <c r="I5" s="53" t="s">
        <v>127</v>
      </c>
      <c r="J5" s="54" t="s">
        <v>128</v>
      </c>
      <c r="L5" s="237" t="s">
        <v>335</v>
      </c>
      <c r="M5" s="197" t="s">
        <v>343</v>
      </c>
      <c r="N5" s="197" t="s">
        <v>344</v>
      </c>
      <c r="O5" s="197" t="s">
        <v>345</v>
      </c>
      <c r="P5" s="197" t="s">
        <v>343</v>
      </c>
      <c r="Q5" s="197" t="s">
        <v>344</v>
      </c>
      <c r="R5" s="238" t="s">
        <v>345</v>
      </c>
    </row>
    <row r="6" spans="1:18" s="55" customFormat="1" ht="17.399999999999999" customHeight="1" thickTop="1">
      <c r="A6" s="56" t="s">
        <v>129</v>
      </c>
      <c r="B6" s="57" t="s">
        <v>130</v>
      </c>
      <c r="C6" s="58" t="s">
        <v>131</v>
      </c>
      <c r="D6" s="59">
        <v>7</v>
      </c>
      <c r="E6" s="60">
        <f t="shared" ref="E6:E66" si="0">ROUNDDOWN($D6*0.75,0)</f>
        <v>5</v>
      </c>
      <c r="F6" s="61">
        <f t="shared" ref="F6:F66" si="1">ROUNDDOWN($D6/2,0)</f>
        <v>3</v>
      </c>
      <c r="G6" s="59">
        <v>5</v>
      </c>
      <c r="H6" s="62">
        <f t="shared" ref="H6:H66" si="2">G6*0.75</f>
        <v>3.75</v>
      </c>
      <c r="I6" s="63">
        <f t="shared" ref="I6:I66" si="3">G6/2</f>
        <v>2.5</v>
      </c>
      <c r="J6" s="64"/>
      <c r="K6" s="65"/>
      <c r="L6" s="239" t="str">
        <f>$B6&amp;$C6</f>
        <v>水稲普通</v>
      </c>
      <c r="M6" s="198">
        <f>E6</f>
        <v>5</v>
      </c>
      <c r="N6" s="198">
        <f>F6</f>
        <v>3</v>
      </c>
      <c r="O6" s="199">
        <v>0</v>
      </c>
      <c r="P6" s="200">
        <f>H6</f>
        <v>3.75</v>
      </c>
      <c r="Q6" s="200">
        <f>I6</f>
        <v>2.5</v>
      </c>
      <c r="R6" s="240">
        <v>0</v>
      </c>
    </row>
    <row r="7" spans="1:18" s="55" customFormat="1" ht="17.399999999999999" customHeight="1">
      <c r="A7" s="66" t="s">
        <v>132</v>
      </c>
      <c r="B7" s="67" t="s">
        <v>133</v>
      </c>
      <c r="C7" s="68" t="s">
        <v>134</v>
      </c>
      <c r="D7" s="69">
        <v>3</v>
      </c>
      <c r="E7" s="60">
        <f t="shared" si="0"/>
        <v>2</v>
      </c>
      <c r="F7" s="61">
        <f t="shared" si="1"/>
        <v>1</v>
      </c>
      <c r="G7" s="69">
        <v>5</v>
      </c>
      <c r="H7" s="70">
        <f t="shared" si="2"/>
        <v>3.75</v>
      </c>
      <c r="I7" s="71">
        <f t="shared" si="3"/>
        <v>2.5</v>
      </c>
      <c r="J7" s="72"/>
      <c r="K7" s="65"/>
      <c r="L7" s="241" t="str">
        <f t="shared" ref="L7:L70" si="4">$B7&amp;$C7</f>
        <v>小麦普通</v>
      </c>
      <c r="M7" s="198">
        <f t="shared" ref="M7:M70" si="5">E7</f>
        <v>2</v>
      </c>
      <c r="N7" s="198">
        <f t="shared" ref="N7:N70" si="6">F7</f>
        <v>1</v>
      </c>
      <c r="O7" s="199">
        <v>0</v>
      </c>
      <c r="P7" s="200">
        <f t="shared" ref="P7:P70" si="7">H7</f>
        <v>3.75</v>
      </c>
      <c r="Q7" s="200">
        <f t="shared" ref="Q7:Q70" si="8">I7</f>
        <v>2.5</v>
      </c>
      <c r="R7" s="240">
        <v>0</v>
      </c>
    </row>
    <row r="8" spans="1:18" s="55" customFormat="1" ht="17.399999999999999" customHeight="1">
      <c r="A8" s="44"/>
      <c r="B8" s="73" t="s">
        <v>135</v>
      </c>
      <c r="C8" s="58" t="s">
        <v>136</v>
      </c>
      <c r="D8" s="74">
        <v>4</v>
      </c>
      <c r="E8" s="75">
        <f t="shared" si="0"/>
        <v>3</v>
      </c>
      <c r="F8" s="76">
        <f t="shared" si="1"/>
        <v>2</v>
      </c>
      <c r="G8" s="74">
        <v>12</v>
      </c>
      <c r="H8" s="62">
        <f t="shared" si="2"/>
        <v>9</v>
      </c>
      <c r="I8" s="63">
        <f t="shared" si="3"/>
        <v>6</v>
      </c>
      <c r="J8" s="64"/>
      <c r="K8" s="65"/>
      <c r="L8" s="241" t="str">
        <f t="shared" si="4"/>
        <v>アイスプラント春～冬まき</v>
      </c>
      <c r="M8" s="198">
        <f t="shared" si="5"/>
        <v>3</v>
      </c>
      <c r="N8" s="198">
        <f t="shared" si="6"/>
        <v>2</v>
      </c>
      <c r="O8" s="199">
        <v>0</v>
      </c>
      <c r="P8" s="200">
        <f t="shared" si="7"/>
        <v>9</v>
      </c>
      <c r="Q8" s="200">
        <f t="shared" si="8"/>
        <v>6</v>
      </c>
      <c r="R8" s="240">
        <v>0</v>
      </c>
    </row>
    <row r="9" spans="1:18" s="55" customFormat="1" ht="17.399999999999999" customHeight="1">
      <c r="A9" s="77"/>
      <c r="B9" s="78" t="s">
        <v>137</v>
      </c>
      <c r="C9" s="79" t="s">
        <v>134</v>
      </c>
      <c r="D9" s="80">
        <v>3</v>
      </c>
      <c r="E9" s="81">
        <f t="shared" si="0"/>
        <v>2</v>
      </c>
      <c r="F9" s="82">
        <f t="shared" si="1"/>
        <v>1</v>
      </c>
      <c r="G9" s="80">
        <v>40</v>
      </c>
      <c r="H9" s="70">
        <f t="shared" si="2"/>
        <v>30</v>
      </c>
      <c r="I9" s="71">
        <f t="shared" si="3"/>
        <v>20</v>
      </c>
      <c r="J9" s="83"/>
      <c r="K9" s="65"/>
      <c r="L9" s="241" t="str">
        <f t="shared" si="4"/>
        <v>アシタバ普通</v>
      </c>
      <c r="M9" s="198">
        <f t="shared" si="5"/>
        <v>2</v>
      </c>
      <c r="N9" s="198">
        <f t="shared" si="6"/>
        <v>1</v>
      </c>
      <c r="O9" s="199">
        <v>0</v>
      </c>
      <c r="P9" s="200">
        <f t="shared" si="7"/>
        <v>30</v>
      </c>
      <c r="Q9" s="200">
        <f t="shared" si="8"/>
        <v>20</v>
      </c>
      <c r="R9" s="240">
        <v>0</v>
      </c>
    </row>
    <row r="10" spans="1:18" s="55" customFormat="1" ht="17.399999999999999" customHeight="1">
      <c r="A10" s="77"/>
      <c r="B10" s="84" t="s">
        <v>138</v>
      </c>
      <c r="C10" s="85" t="s">
        <v>139</v>
      </c>
      <c r="D10" s="80">
        <v>8</v>
      </c>
      <c r="E10" s="81">
        <f t="shared" si="0"/>
        <v>6</v>
      </c>
      <c r="F10" s="82">
        <f t="shared" si="1"/>
        <v>4</v>
      </c>
      <c r="G10" s="80">
        <v>15</v>
      </c>
      <c r="H10" s="70">
        <f t="shared" si="2"/>
        <v>11.25</v>
      </c>
      <c r="I10" s="71">
        <f t="shared" si="3"/>
        <v>7.5</v>
      </c>
      <c r="J10" s="83"/>
      <c r="K10" s="65"/>
      <c r="L10" s="241" t="str">
        <f t="shared" si="4"/>
        <v>アスパラガス半促成長期どり</v>
      </c>
      <c r="M10" s="198">
        <f t="shared" si="5"/>
        <v>6</v>
      </c>
      <c r="N10" s="198">
        <f t="shared" si="6"/>
        <v>4</v>
      </c>
      <c r="O10" s="199">
        <v>0</v>
      </c>
      <c r="P10" s="200">
        <f t="shared" si="7"/>
        <v>11.25</v>
      </c>
      <c r="Q10" s="200">
        <f t="shared" si="8"/>
        <v>7.5</v>
      </c>
      <c r="R10" s="240">
        <v>0</v>
      </c>
    </row>
    <row r="11" spans="1:18" s="55" customFormat="1" ht="17.399999999999999" customHeight="1">
      <c r="A11" s="77"/>
      <c r="B11" s="84" t="s">
        <v>140</v>
      </c>
      <c r="C11" s="85" t="s">
        <v>141</v>
      </c>
      <c r="D11" s="80">
        <v>31</v>
      </c>
      <c r="E11" s="81">
        <f t="shared" si="0"/>
        <v>23</v>
      </c>
      <c r="F11" s="82">
        <f t="shared" si="1"/>
        <v>15</v>
      </c>
      <c r="G11" s="80">
        <v>30</v>
      </c>
      <c r="H11" s="70">
        <f t="shared" si="2"/>
        <v>22.5</v>
      </c>
      <c r="I11" s="71">
        <f t="shared" si="3"/>
        <v>15</v>
      </c>
      <c r="J11" s="83"/>
      <c r="K11" s="65"/>
      <c r="L11" s="241" t="str">
        <f t="shared" si="4"/>
        <v>イチゴ促成（施設）</v>
      </c>
      <c r="M11" s="198">
        <f t="shared" si="5"/>
        <v>23</v>
      </c>
      <c r="N11" s="198">
        <f t="shared" si="6"/>
        <v>15</v>
      </c>
      <c r="O11" s="199">
        <v>0</v>
      </c>
      <c r="P11" s="200">
        <f t="shared" si="7"/>
        <v>22.5</v>
      </c>
      <c r="Q11" s="200">
        <f t="shared" si="8"/>
        <v>15</v>
      </c>
      <c r="R11" s="240">
        <v>0</v>
      </c>
    </row>
    <row r="12" spans="1:18" s="55" customFormat="1" ht="14.4">
      <c r="A12" s="77"/>
      <c r="B12" s="78" t="s">
        <v>142</v>
      </c>
      <c r="C12" s="86" t="s">
        <v>412</v>
      </c>
      <c r="D12" s="87">
        <v>8</v>
      </c>
      <c r="E12" s="88">
        <f t="shared" si="0"/>
        <v>6</v>
      </c>
      <c r="F12" s="89">
        <f t="shared" si="1"/>
        <v>4</v>
      </c>
      <c r="G12" s="87">
        <v>16</v>
      </c>
      <c r="H12" s="90">
        <f t="shared" si="2"/>
        <v>12</v>
      </c>
      <c r="I12" s="91">
        <f t="shared" si="3"/>
        <v>8</v>
      </c>
      <c r="J12" s="92"/>
      <c r="K12" s="65"/>
      <c r="L12" s="241" t="str">
        <f t="shared" si="4"/>
        <v>ウド促成・普通軟化(根株養成含む)</v>
      </c>
      <c r="M12" s="198">
        <f t="shared" si="5"/>
        <v>6</v>
      </c>
      <c r="N12" s="198">
        <f t="shared" si="6"/>
        <v>4</v>
      </c>
      <c r="O12" s="199">
        <v>0</v>
      </c>
      <c r="P12" s="200">
        <f t="shared" si="7"/>
        <v>12</v>
      </c>
      <c r="Q12" s="200">
        <f t="shared" si="8"/>
        <v>8</v>
      </c>
      <c r="R12" s="240">
        <v>0</v>
      </c>
    </row>
    <row r="13" spans="1:18" s="55" customFormat="1" ht="19.5" customHeight="1">
      <c r="A13" s="77"/>
      <c r="B13" s="224" t="s">
        <v>293</v>
      </c>
      <c r="C13" s="93" t="s">
        <v>143</v>
      </c>
      <c r="D13" s="94">
        <v>5</v>
      </c>
      <c r="E13" s="95">
        <f t="shared" si="0"/>
        <v>3</v>
      </c>
      <c r="F13" s="96">
        <f t="shared" si="1"/>
        <v>2</v>
      </c>
      <c r="G13" s="94">
        <v>10</v>
      </c>
      <c r="H13" s="97">
        <f t="shared" si="2"/>
        <v>7.5</v>
      </c>
      <c r="I13" s="98">
        <f t="shared" si="3"/>
        <v>5</v>
      </c>
      <c r="J13" s="99"/>
      <c r="K13" s="65"/>
      <c r="L13" s="241" t="str">
        <f t="shared" si="4"/>
        <v>エダマメ早熟・普通</v>
      </c>
      <c r="M13" s="198">
        <f t="shared" si="5"/>
        <v>3</v>
      </c>
      <c r="N13" s="198">
        <f t="shared" si="6"/>
        <v>2</v>
      </c>
      <c r="O13" s="199">
        <v>0</v>
      </c>
      <c r="P13" s="200">
        <f t="shared" si="7"/>
        <v>7.5</v>
      </c>
      <c r="Q13" s="200">
        <f t="shared" si="8"/>
        <v>5</v>
      </c>
      <c r="R13" s="240">
        <v>0</v>
      </c>
    </row>
    <row r="14" spans="1:18" s="55" customFormat="1" ht="17.399999999999999" customHeight="1">
      <c r="A14" s="77"/>
      <c r="B14" s="57" t="s">
        <v>293</v>
      </c>
      <c r="C14" s="100" t="s">
        <v>144</v>
      </c>
      <c r="D14" s="101">
        <v>6</v>
      </c>
      <c r="E14" s="102">
        <f t="shared" si="0"/>
        <v>4</v>
      </c>
      <c r="F14" s="103">
        <f t="shared" si="1"/>
        <v>3</v>
      </c>
      <c r="G14" s="101">
        <v>6</v>
      </c>
      <c r="H14" s="104">
        <f t="shared" si="2"/>
        <v>4.5</v>
      </c>
      <c r="I14" s="105">
        <f t="shared" si="3"/>
        <v>3</v>
      </c>
      <c r="J14" s="106"/>
      <c r="K14" s="65"/>
      <c r="L14" s="241" t="str">
        <f t="shared" si="4"/>
        <v>エダマメ抑制</v>
      </c>
      <c r="M14" s="198">
        <f t="shared" si="5"/>
        <v>4</v>
      </c>
      <c r="N14" s="198">
        <f t="shared" si="6"/>
        <v>3</v>
      </c>
      <c r="O14" s="199">
        <v>0</v>
      </c>
      <c r="P14" s="200">
        <f t="shared" si="7"/>
        <v>4.5</v>
      </c>
      <c r="Q14" s="200">
        <f t="shared" si="8"/>
        <v>3</v>
      </c>
      <c r="R14" s="240">
        <v>0</v>
      </c>
    </row>
    <row r="15" spans="1:18" s="55" customFormat="1" ht="17.399999999999999" customHeight="1">
      <c r="A15" s="107"/>
      <c r="B15" s="84" t="s">
        <v>294</v>
      </c>
      <c r="C15" s="85" t="s">
        <v>134</v>
      </c>
      <c r="D15" s="80">
        <v>5</v>
      </c>
      <c r="E15" s="81">
        <f t="shared" si="0"/>
        <v>3</v>
      </c>
      <c r="F15" s="82">
        <f t="shared" si="1"/>
        <v>2</v>
      </c>
      <c r="G15" s="80">
        <v>20</v>
      </c>
      <c r="H15" s="70">
        <f t="shared" si="2"/>
        <v>15</v>
      </c>
      <c r="I15" s="71">
        <f t="shared" si="3"/>
        <v>10</v>
      </c>
      <c r="J15" s="83"/>
      <c r="K15" s="65"/>
      <c r="L15" s="241" t="str">
        <f t="shared" si="4"/>
        <v>オクラ普通</v>
      </c>
      <c r="M15" s="198">
        <f t="shared" si="5"/>
        <v>3</v>
      </c>
      <c r="N15" s="198">
        <f t="shared" si="6"/>
        <v>2</v>
      </c>
      <c r="O15" s="199">
        <v>0</v>
      </c>
      <c r="P15" s="200">
        <f t="shared" si="7"/>
        <v>15</v>
      </c>
      <c r="Q15" s="200">
        <f t="shared" si="8"/>
        <v>10</v>
      </c>
      <c r="R15" s="240">
        <v>0</v>
      </c>
    </row>
    <row r="16" spans="1:18" s="55" customFormat="1" ht="17.399999999999999" customHeight="1">
      <c r="A16" s="77"/>
      <c r="B16" s="84" t="s">
        <v>145</v>
      </c>
      <c r="C16" s="85" t="s">
        <v>146</v>
      </c>
      <c r="D16" s="80">
        <v>2</v>
      </c>
      <c r="E16" s="81">
        <f t="shared" si="0"/>
        <v>1</v>
      </c>
      <c r="F16" s="82">
        <f t="shared" si="1"/>
        <v>1</v>
      </c>
      <c r="G16" s="80">
        <v>15</v>
      </c>
      <c r="H16" s="70">
        <f t="shared" si="2"/>
        <v>11.25</v>
      </c>
      <c r="I16" s="71">
        <f t="shared" si="3"/>
        <v>7.5</v>
      </c>
      <c r="J16" s="83"/>
      <c r="K16" s="65"/>
      <c r="L16" s="241" t="str">
        <f t="shared" si="4"/>
        <v>カボチャ普通</v>
      </c>
      <c r="M16" s="198">
        <f t="shared" si="5"/>
        <v>1</v>
      </c>
      <c r="N16" s="198">
        <f t="shared" si="6"/>
        <v>1</v>
      </c>
      <c r="O16" s="199">
        <v>0</v>
      </c>
      <c r="P16" s="200">
        <f t="shared" si="7"/>
        <v>11.25</v>
      </c>
      <c r="Q16" s="200">
        <f t="shared" si="8"/>
        <v>7.5</v>
      </c>
      <c r="R16" s="240">
        <v>0</v>
      </c>
    </row>
    <row r="17" spans="1:18" s="55" customFormat="1" ht="17.399999999999999" customHeight="1">
      <c r="A17" s="77"/>
      <c r="B17" s="84" t="s">
        <v>147</v>
      </c>
      <c r="C17" s="85" t="s">
        <v>148</v>
      </c>
      <c r="D17" s="80">
        <v>12</v>
      </c>
      <c r="E17" s="81">
        <f t="shared" si="0"/>
        <v>9</v>
      </c>
      <c r="F17" s="82">
        <f t="shared" si="1"/>
        <v>6</v>
      </c>
      <c r="G17" s="80">
        <v>20</v>
      </c>
      <c r="H17" s="70">
        <f t="shared" si="2"/>
        <v>15</v>
      </c>
      <c r="I17" s="71">
        <f t="shared" si="3"/>
        <v>10</v>
      </c>
      <c r="J17" s="83"/>
      <c r="K17" s="65"/>
      <c r="L17" s="241" t="str">
        <f t="shared" si="4"/>
        <v>カリフラワー夏まき</v>
      </c>
      <c r="M17" s="198">
        <f t="shared" si="5"/>
        <v>9</v>
      </c>
      <c r="N17" s="198">
        <f t="shared" si="6"/>
        <v>6</v>
      </c>
      <c r="O17" s="199">
        <v>0</v>
      </c>
      <c r="P17" s="200">
        <f t="shared" si="7"/>
        <v>15</v>
      </c>
      <c r="Q17" s="200">
        <f t="shared" si="8"/>
        <v>10</v>
      </c>
      <c r="R17" s="240">
        <v>0</v>
      </c>
    </row>
    <row r="18" spans="1:18" s="55" customFormat="1" ht="17.399999999999999" customHeight="1">
      <c r="A18" s="77"/>
      <c r="B18" s="166" t="s">
        <v>149</v>
      </c>
      <c r="C18" s="86" t="s">
        <v>150</v>
      </c>
      <c r="D18" s="87">
        <v>15</v>
      </c>
      <c r="E18" s="88">
        <f t="shared" si="0"/>
        <v>11</v>
      </c>
      <c r="F18" s="89">
        <f t="shared" si="1"/>
        <v>7</v>
      </c>
      <c r="G18" s="87">
        <v>25</v>
      </c>
      <c r="H18" s="90">
        <f t="shared" si="2"/>
        <v>18.75</v>
      </c>
      <c r="I18" s="91">
        <f t="shared" si="3"/>
        <v>12.5</v>
      </c>
      <c r="J18" s="92"/>
      <c r="K18" s="65"/>
      <c r="L18" s="241" t="str">
        <f t="shared" si="4"/>
        <v>キャベツ春まき夏どり</v>
      </c>
      <c r="M18" s="198">
        <f t="shared" si="5"/>
        <v>11</v>
      </c>
      <c r="N18" s="198">
        <f t="shared" si="6"/>
        <v>7</v>
      </c>
      <c r="O18" s="199">
        <v>0</v>
      </c>
      <c r="P18" s="200">
        <f t="shared" si="7"/>
        <v>18.75</v>
      </c>
      <c r="Q18" s="200">
        <f t="shared" si="8"/>
        <v>12.5</v>
      </c>
      <c r="R18" s="240">
        <v>0</v>
      </c>
    </row>
    <row r="19" spans="1:18" s="55" customFormat="1" ht="17.399999999999999" customHeight="1">
      <c r="A19" s="77"/>
      <c r="B19" s="225" t="s">
        <v>376</v>
      </c>
      <c r="C19" s="108" t="s">
        <v>151</v>
      </c>
      <c r="D19" s="109">
        <v>15</v>
      </c>
      <c r="E19" s="110">
        <f t="shared" si="0"/>
        <v>11</v>
      </c>
      <c r="F19" s="111">
        <f t="shared" si="1"/>
        <v>7</v>
      </c>
      <c r="G19" s="109">
        <v>25</v>
      </c>
      <c r="H19" s="112">
        <f t="shared" si="2"/>
        <v>18.75</v>
      </c>
      <c r="I19" s="113">
        <f t="shared" si="3"/>
        <v>12.5</v>
      </c>
      <c r="J19" s="114"/>
      <c r="K19" s="65"/>
      <c r="L19" s="241" t="str">
        <f t="shared" si="4"/>
        <v>キャベツ夏まき秋冬どり</v>
      </c>
      <c r="M19" s="198">
        <f t="shared" si="5"/>
        <v>11</v>
      </c>
      <c r="N19" s="198">
        <f t="shared" si="6"/>
        <v>7</v>
      </c>
      <c r="O19" s="199">
        <v>0</v>
      </c>
      <c r="P19" s="200">
        <f t="shared" si="7"/>
        <v>18.75</v>
      </c>
      <c r="Q19" s="200">
        <f t="shared" si="8"/>
        <v>12.5</v>
      </c>
      <c r="R19" s="240">
        <v>0</v>
      </c>
    </row>
    <row r="20" spans="1:18" s="55" customFormat="1" ht="17.399999999999999" customHeight="1">
      <c r="A20" s="77" t="s">
        <v>152</v>
      </c>
      <c r="B20" s="143" t="s">
        <v>376</v>
      </c>
      <c r="C20" s="100" t="s">
        <v>153</v>
      </c>
      <c r="D20" s="101">
        <v>15</v>
      </c>
      <c r="E20" s="102">
        <f t="shared" si="0"/>
        <v>11</v>
      </c>
      <c r="F20" s="103">
        <f t="shared" si="1"/>
        <v>7</v>
      </c>
      <c r="G20" s="101">
        <v>25</v>
      </c>
      <c r="H20" s="104">
        <f t="shared" si="2"/>
        <v>18.75</v>
      </c>
      <c r="I20" s="105">
        <f t="shared" si="3"/>
        <v>12.5</v>
      </c>
      <c r="J20" s="106"/>
      <c r="K20" s="65"/>
      <c r="L20" s="241" t="str">
        <f t="shared" si="4"/>
        <v>キャベツ秋まき初夏どり</v>
      </c>
      <c r="M20" s="198">
        <f t="shared" si="5"/>
        <v>11</v>
      </c>
      <c r="N20" s="198">
        <f t="shared" si="6"/>
        <v>7</v>
      </c>
      <c r="O20" s="199">
        <v>0</v>
      </c>
      <c r="P20" s="200">
        <f t="shared" si="7"/>
        <v>18.75</v>
      </c>
      <c r="Q20" s="200">
        <f t="shared" si="8"/>
        <v>12.5</v>
      </c>
      <c r="R20" s="240">
        <v>0</v>
      </c>
    </row>
    <row r="21" spans="1:18" s="55" customFormat="1" ht="17.399999999999999" customHeight="1">
      <c r="A21" s="77"/>
      <c r="B21" s="166" t="s">
        <v>154</v>
      </c>
      <c r="C21" s="86" t="s">
        <v>155</v>
      </c>
      <c r="D21" s="87">
        <v>20</v>
      </c>
      <c r="E21" s="88">
        <f t="shared" si="0"/>
        <v>15</v>
      </c>
      <c r="F21" s="89">
        <f t="shared" si="1"/>
        <v>10</v>
      </c>
      <c r="G21" s="87">
        <v>25</v>
      </c>
      <c r="H21" s="90">
        <f t="shared" si="2"/>
        <v>18.75</v>
      </c>
      <c r="I21" s="91">
        <f t="shared" si="3"/>
        <v>12.5</v>
      </c>
      <c r="J21" s="92"/>
      <c r="K21" s="65"/>
      <c r="L21" s="241" t="str">
        <f t="shared" si="4"/>
        <v>キュウリ半促成（施設）</v>
      </c>
      <c r="M21" s="198">
        <f t="shared" si="5"/>
        <v>15</v>
      </c>
      <c r="N21" s="198">
        <f t="shared" si="6"/>
        <v>10</v>
      </c>
      <c r="O21" s="199">
        <v>0</v>
      </c>
      <c r="P21" s="200">
        <f t="shared" si="7"/>
        <v>18.75</v>
      </c>
      <c r="Q21" s="200">
        <f t="shared" si="8"/>
        <v>12.5</v>
      </c>
      <c r="R21" s="240">
        <v>0</v>
      </c>
    </row>
    <row r="22" spans="1:18" s="55" customFormat="1" ht="17.399999999999999" customHeight="1">
      <c r="A22" s="77"/>
      <c r="B22" s="225" t="s">
        <v>377</v>
      </c>
      <c r="C22" s="115" t="s">
        <v>156</v>
      </c>
      <c r="D22" s="109">
        <v>18</v>
      </c>
      <c r="E22" s="110">
        <f t="shared" si="0"/>
        <v>13</v>
      </c>
      <c r="F22" s="111">
        <f t="shared" si="1"/>
        <v>9</v>
      </c>
      <c r="G22" s="109">
        <v>25</v>
      </c>
      <c r="H22" s="112">
        <f t="shared" si="2"/>
        <v>18.75</v>
      </c>
      <c r="I22" s="113">
        <f t="shared" si="3"/>
        <v>12.5</v>
      </c>
      <c r="J22" s="114"/>
      <c r="K22" s="65"/>
      <c r="L22" s="241" t="str">
        <f t="shared" si="4"/>
        <v>キュウリ早熟・普通</v>
      </c>
      <c r="M22" s="198">
        <f t="shared" si="5"/>
        <v>13</v>
      </c>
      <c r="N22" s="198">
        <f t="shared" si="6"/>
        <v>9</v>
      </c>
      <c r="O22" s="199">
        <v>0</v>
      </c>
      <c r="P22" s="200">
        <f t="shared" si="7"/>
        <v>18.75</v>
      </c>
      <c r="Q22" s="200">
        <f t="shared" si="8"/>
        <v>12.5</v>
      </c>
      <c r="R22" s="240">
        <v>0</v>
      </c>
    </row>
    <row r="23" spans="1:18" s="55" customFormat="1" ht="17.399999999999999" customHeight="1">
      <c r="A23" s="77"/>
      <c r="B23" s="143" t="s">
        <v>377</v>
      </c>
      <c r="C23" s="100" t="s">
        <v>157</v>
      </c>
      <c r="D23" s="101">
        <v>18</v>
      </c>
      <c r="E23" s="102">
        <f t="shared" si="0"/>
        <v>13</v>
      </c>
      <c r="F23" s="103">
        <f t="shared" si="1"/>
        <v>9</v>
      </c>
      <c r="G23" s="101">
        <v>20</v>
      </c>
      <c r="H23" s="104">
        <f t="shared" si="2"/>
        <v>15</v>
      </c>
      <c r="I23" s="105">
        <f t="shared" si="3"/>
        <v>10</v>
      </c>
      <c r="J23" s="106"/>
      <c r="K23" s="65"/>
      <c r="L23" s="241" t="str">
        <f t="shared" si="4"/>
        <v>キュウリ抑制（施設）</v>
      </c>
      <c r="M23" s="198">
        <f t="shared" si="5"/>
        <v>13</v>
      </c>
      <c r="N23" s="198">
        <f t="shared" si="6"/>
        <v>9</v>
      </c>
      <c r="O23" s="199">
        <v>0</v>
      </c>
      <c r="P23" s="200">
        <f t="shared" si="7"/>
        <v>15</v>
      </c>
      <c r="Q23" s="200">
        <f t="shared" si="8"/>
        <v>10</v>
      </c>
      <c r="R23" s="240">
        <v>0</v>
      </c>
    </row>
    <row r="24" spans="1:18" s="55" customFormat="1" ht="17.399999999999999" customHeight="1">
      <c r="A24" s="77"/>
      <c r="B24" s="84" t="s">
        <v>158</v>
      </c>
      <c r="C24" s="116" t="s">
        <v>159</v>
      </c>
      <c r="D24" s="117">
        <v>5</v>
      </c>
      <c r="E24" s="118">
        <f t="shared" si="0"/>
        <v>3</v>
      </c>
      <c r="F24" s="119">
        <f t="shared" si="1"/>
        <v>2</v>
      </c>
      <c r="G24" s="117">
        <v>25</v>
      </c>
      <c r="H24" s="120">
        <f t="shared" si="2"/>
        <v>18.75</v>
      </c>
      <c r="I24" s="121">
        <f t="shared" si="3"/>
        <v>12.5</v>
      </c>
      <c r="J24" s="122"/>
      <c r="K24" s="65"/>
      <c r="L24" s="241" t="str">
        <f t="shared" si="4"/>
        <v>ケール春まき・夏まき</v>
      </c>
      <c r="M24" s="198">
        <f t="shared" si="5"/>
        <v>3</v>
      </c>
      <c r="N24" s="198">
        <f t="shared" si="6"/>
        <v>2</v>
      </c>
      <c r="O24" s="199">
        <v>0</v>
      </c>
      <c r="P24" s="200">
        <f t="shared" si="7"/>
        <v>18.75</v>
      </c>
      <c r="Q24" s="200">
        <f t="shared" si="8"/>
        <v>12.5</v>
      </c>
      <c r="R24" s="240">
        <v>0</v>
      </c>
    </row>
    <row r="25" spans="1:18" s="55" customFormat="1" ht="17.399999999999999" customHeight="1">
      <c r="A25" s="77"/>
      <c r="B25" s="166" t="s">
        <v>160</v>
      </c>
      <c r="C25" s="86" t="s">
        <v>161</v>
      </c>
      <c r="D25" s="87">
        <v>6</v>
      </c>
      <c r="E25" s="88">
        <f t="shared" si="0"/>
        <v>4</v>
      </c>
      <c r="F25" s="89">
        <f t="shared" si="1"/>
        <v>3</v>
      </c>
      <c r="G25" s="87">
        <v>15</v>
      </c>
      <c r="H25" s="90">
        <f t="shared" si="2"/>
        <v>11.25</v>
      </c>
      <c r="I25" s="91">
        <f t="shared" si="3"/>
        <v>7.5</v>
      </c>
      <c r="J25" s="92"/>
      <c r="K25" s="65"/>
      <c r="L25" s="241" t="str">
        <f t="shared" si="4"/>
        <v>コカブ冬まき・春まき</v>
      </c>
      <c r="M25" s="198">
        <f t="shared" si="5"/>
        <v>4</v>
      </c>
      <c r="N25" s="198">
        <f t="shared" si="6"/>
        <v>3</v>
      </c>
      <c r="O25" s="199">
        <v>0</v>
      </c>
      <c r="P25" s="200">
        <f t="shared" si="7"/>
        <v>11.25</v>
      </c>
      <c r="Q25" s="200">
        <f t="shared" si="8"/>
        <v>7.5</v>
      </c>
      <c r="R25" s="240">
        <v>0</v>
      </c>
    </row>
    <row r="26" spans="1:18" s="55" customFormat="1" ht="17.399999999999999" customHeight="1">
      <c r="A26" s="77"/>
      <c r="B26" s="143" t="s">
        <v>160</v>
      </c>
      <c r="C26" s="100" t="s">
        <v>162</v>
      </c>
      <c r="D26" s="101">
        <v>10</v>
      </c>
      <c r="E26" s="102">
        <f t="shared" si="0"/>
        <v>7</v>
      </c>
      <c r="F26" s="103">
        <f t="shared" si="1"/>
        <v>5</v>
      </c>
      <c r="G26" s="101">
        <v>15</v>
      </c>
      <c r="H26" s="104">
        <f t="shared" si="2"/>
        <v>11.25</v>
      </c>
      <c r="I26" s="105">
        <f t="shared" si="3"/>
        <v>7.5</v>
      </c>
      <c r="J26" s="106"/>
      <c r="K26" s="65"/>
      <c r="L26" s="241" t="str">
        <f t="shared" si="4"/>
        <v>コカブ夏まき・秋まき</v>
      </c>
      <c r="M26" s="198">
        <f t="shared" si="5"/>
        <v>7</v>
      </c>
      <c r="N26" s="198">
        <f t="shared" si="6"/>
        <v>5</v>
      </c>
      <c r="O26" s="199">
        <v>0</v>
      </c>
      <c r="P26" s="200">
        <f t="shared" si="7"/>
        <v>11.25</v>
      </c>
      <c r="Q26" s="200">
        <f t="shared" si="8"/>
        <v>7.5</v>
      </c>
      <c r="R26" s="240">
        <v>0</v>
      </c>
    </row>
    <row r="27" spans="1:18" s="55" customFormat="1" ht="17.399999999999999" customHeight="1">
      <c r="A27" s="77"/>
      <c r="B27" s="123" t="s">
        <v>163</v>
      </c>
      <c r="C27" s="93" t="s">
        <v>131</v>
      </c>
      <c r="D27" s="94">
        <v>5</v>
      </c>
      <c r="E27" s="95">
        <f t="shared" si="0"/>
        <v>3</v>
      </c>
      <c r="F27" s="96">
        <f t="shared" si="1"/>
        <v>2</v>
      </c>
      <c r="G27" s="94">
        <v>12</v>
      </c>
      <c r="H27" s="97">
        <f t="shared" si="2"/>
        <v>9</v>
      </c>
      <c r="I27" s="98">
        <f t="shared" si="3"/>
        <v>6</v>
      </c>
      <c r="J27" s="99"/>
      <c r="K27" s="65"/>
      <c r="L27" s="241" t="str">
        <f t="shared" si="4"/>
        <v>ゴボウ普通</v>
      </c>
      <c r="M27" s="198">
        <f t="shared" si="5"/>
        <v>3</v>
      </c>
      <c r="N27" s="198">
        <f t="shared" si="6"/>
        <v>2</v>
      </c>
      <c r="O27" s="199">
        <v>0</v>
      </c>
      <c r="P27" s="200">
        <f t="shared" si="7"/>
        <v>9</v>
      </c>
      <c r="Q27" s="200">
        <f t="shared" si="8"/>
        <v>6</v>
      </c>
      <c r="R27" s="240">
        <v>0</v>
      </c>
    </row>
    <row r="28" spans="1:18" s="55" customFormat="1" ht="17.399999999999999" customHeight="1">
      <c r="A28" s="77"/>
      <c r="B28" s="224" t="s">
        <v>46</v>
      </c>
      <c r="C28" s="124" t="s">
        <v>164</v>
      </c>
      <c r="D28" s="87">
        <v>7</v>
      </c>
      <c r="E28" s="88">
        <f t="shared" si="0"/>
        <v>5</v>
      </c>
      <c r="F28" s="89">
        <f t="shared" si="1"/>
        <v>3</v>
      </c>
      <c r="G28" s="87">
        <v>15</v>
      </c>
      <c r="H28" s="90">
        <f t="shared" si="2"/>
        <v>11.25</v>
      </c>
      <c r="I28" s="91">
        <f t="shared" si="3"/>
        <v>7.5</v>
      </c>
      <c r="J28" s="92"/>
      <c r="K28" s="65"/>
      <c r="L28" s="241" t="str">
        <f t="shared" si="4"/>
        <v>コマツナ春～秋まき（露地）</v>
      </c>
      <c r="M28" s="198">
        <f t="shared" si="5"/>
        <v>5</v>
      </c>
      <c r="N28" s="198">
        <f t="shared" si="6"/>
        <v>3</v>
      </c>
      <c r="O28" s="199">
        <v>0</v>
      </c>
      <c r="P28" s="200">
        <f t="shared" si="7"/>
        <v>11.25</v>
      </c>
      <c r="Q28" s="200">
        <f t="shared" si="8"/>
        <v>7.5</v>
      </c>
      <c r="R28" s="240">
        <v>0</v>
      </c>
    </row>
    <row r="29" spans="1:18" s="55" customFormat="1" ht="17.399999999999999" customHeight="1">
      <c r="A29" s="77"/>
      <c r="B29" s="226" t="s">
        <v>46</v>
      </c>
      <c r="C29" s="125" t="s">
        <v>165</v>
      </c>
      <c r="D29" s="109">
        <v>7</v>
      </c>
      <c r="E29" s="110">
        <f t="shared" si="0"/>
        <v>5</v>
      </c>
      <c r="F29" s="111">
        <f t="shared" si="1"/>
        <v>3</v>
      </c>
      <c r="G29" s="109">
        <v>7</v>
      </c>
      <c r="H29" s="112">
        <f t="shared" si="2"/>
        <v>5.25</v>
      </c>
      <c r="I29" s="113">
        <f t="shared" si="3"/>
        <v>3.5</v>
      </c>
      <c r="J29" s="114"/>
      <c r="K29" s="65"/>
      <c r="L29" s="241" t="str">
        <f t="shared" si="4"/>
        <v>コマツナ春～秋まき（施設）</v>
      </c>
      <c r="M29" s="198">
        <f t="shared" si="5"/>
        <v>5</v>
      </c>
      <c r="N29" s="198">
        <f t="shared" si="6"/>
        <v>3</v>
      </c>
      <c r="O29" s="199">
        <v>0</v>
      </c>
      <c r="P29" s="200">
        <f t="shared" si="7"/>
        <v>5.25</v>
      </c>
      <c r="Q29" s="200">
        <f t="shared" si="8"/>
        <v>3.5</v>
      </c>
      <c r="R29" s="240">
        <v>0</v>
      </c>
    </row>
    <row r="30" spans="1:18" s="55" customFormat="1" ht="17.399999999999999" customHeight="1">
      <c r="A30" s="77"/>
      <c r="B30" s="226" t="s">
        <v>46</v>
      </c>
      <c r="C30" s="108" t="s">
        <v>166</v>
      </c>
      <c r="D30" s="109">
        <v>5</v>
      </c>
      <c r="E30" s="110">
        <f t="shared" si="0"/>
        <v>3</v>
      </c>
      <c r="F30" s="111">
        <f t="shared" si="1"/>
        <v>2</v>
      </c>
      <c r="G30" s="109">
        <v>15</v>
      </c>
      <c r="H30" s="112">
        <f t="shared" si="2"/>
        <v>11.25</v>
      </c>
      <c r="I30" s="113">
        <f t="shared" si="3"/>
        <v>7.5</v>
      </c>
      <c r="J30" s="114"/>
      <c r="K30" s="65"/>
      <c r="L30" s="241" t="str">
        <f t="shared" si="4"/>
        <v>コマツナ冬まき（露地）</v>
      </c>
      <c r="M30" s="198">
        <f t="shared" si="5"/>
        <v>3</v>
      </c>
      <c r="N30" s="198">
        <f t="shared" si="6"/>
        <v>2</v>
      </c>
      <c r="O30" s="199">
        <v>0</v>
      </c>
      <c r="P30" s="200">
        <f t="shared" si="7"/>
        <v>11.25</v>
      </c>
      <c r="Q30" s="200">
        <f t="shared" si="8"/>
        <v>7.5</v>
      </c>
      <c r="R30" s="240">
        <v>0</v>
      </c>
    </row>
    <row r="31" spans="1:18" s="55" customFormat="1" ht="17.399999999999999" customHeight="1">
      <c r="A31" s="77"/>
      <c r="B31" s="57" t="s">
        <v>46</v>
      </c>
      <c r="C31" s="126" t="s">
        <v>167</v>
      </c>
      <c r="D31" s="127">
        <v>5</v>
      </c>
      <c r="E31" s="128">
        <f t="shared" si="0"/>
        <v>3</v>
      </c>
      <c r="F31" s="129">
        <f t="shared" si="1"/>
        <v>2</v>
      </c>
      <c r="G31" s="127">
        <v>7</v>
      </c>
      <c r="H31" s="62">
        <f t="shared" si="2"/>
        <v>5.25</v>
      </c>
      <c r="I31" s="63">
        <f t="shared" si="3"/>
        <v>3.5</v>
      </c>
      <c r="J31" s="64"/>
      <c r="K31" s="65"/>
      <c r="L31" s="241" t="str">
        <f t="shared" si="4"/>
        <v>コマツナ冬まき（施設）</v>
      </c>
      <c r="M31" s="198">
        <f t="shared" si="5"/>
        <v>3</v>
      </c>
      <c r="N31" s="198">
        <f t="shared" si="6"/>
        <v>2</v>
      </c>
      <c r="O31" s="199">
        <v>0</v>
      </c>
      <c r="P31" s="200">
        <f t="shared" si="7"/>
        <v>5.25</v>
      </c>
      <c r="Q31" s="200">
        <f t="shared" si="8"/>
        <v>3.5</v>
      </c>
      <c r="R31" s="240">
        <v>0</v>
      </c>
    </row>
    <row r="32" spans="1:18" s="131" customFormat="1" ht="17.399999999999999" customHeight="1">
      <c r="A32" s="77" t="s">
        <v>168</v>
      </c>
      <c r="B32" s="130" t="s">
        <v>169</v>
      </c>
      <c r="C32" s="126" t="s">
        <v>146</v>
      </c>
      <c r="D32" s="127">
        <v>10</v>
      </c>
      <c r="E32" s="128">
        <f t="shared" si="0"/>
        <v>7</v>
      </c>
      <c r="F32" s="129">
        <f t="shared" si="1"/>
        <v>5</v>
      </c>
      <c r="G32" s="127">
        <v>3</v>
      </c>
      <c r="H32" s="62">
        <f t="shared" si="2"/>
        <v>2.25</v>
      </c>
      <c r="I32" s="63">
        <f t="shared" si="3"/>
        <v>1.5</v>
      </c>
      <c r="J32" s="64"/>
      <c r="K32" s="65"/>
      <c r="L32" s="241" t="str">
        <f t="shared" si="4"/>
        <v>サツマイモ普通</v>
      </c>
      <c r="M32" s="198">
        <f t="shared" si="5"/>
        <v>7</v>
      </c>
      <c r="N32" s="198">
        <f t="shared" si="6"/>
        <v>5</v>
      </c>
      <c r="O32" s="199">
        <v>0</v>
      </c>
      <c r="P32" s="200">
        <f t="shared" si="7"/>
        <v>2.25</v>
      </c>
      <c r="Q32" s="200">
        <f t="shared" si="8"/>
        <v>1.5</v>
      </c>
      <c r="R32" s="240">
        <v>0</v>
      </c>
    </row>
    <row r="33" spans="1:18" s="131" customFormat="1" ht="17.399999999999999" customHeight="1">
      <c r="A33" s="77"/>
      <c r="B33" s="84" t="s">
        <v>170</v>
      </c>
      <c r="C33" s="85" t="s">
        <v>146</v>
      </c>
      <c r="D33" s="80">
        <v>4</v>
      </c>
      <c r="E33" s="81">
        <f t="shared" si="0"/>
        <v>3</v>
      </c>
      <c r="F33" s="82">
        <f t="shared" si="1"/>
        <v>2</v>
      </c>
      <c r="G33" s="80">
        <v>20</v>
      </c>
      <c r="H33" s="70">
        <f t="shared" si="2"/>
        <v>15</v>
      </c>
      <c r="I33" s="71">
        <f t="shared" si="3"/>
        <v>10</v>
      </c>
      <c r="J33" s="132" t="s">
        <v>171</v>
      </c>
      <c r="K33" s="65"/>
      <c r="L33" s="241" t="str">
        <f t="shared" si="4"/>
        <v>サトイモ普通</v>
      </c>
      <c r="M33" s="198">
        <f t="shared" si="5"/>
        <v>3</v>
      </c>
      <c r="N33" s="198">
        <f t="shared" si="6"/>
        <v>2</v>
      </c>
      <c r="O33" s="199">
        <v>0</v>
      </c>
      <c r="P33" s="200">
        <f t="shared" si="7"/>
        <v>15</v>
      </c>
      <c r="Q33" s="200">
        <f t="shared" si="8"/>
        <v>10</v>
      </c>
      <c r="R33" s="240">
        <v>0</v>
      </c>
    </row>
    <row r="34" spans="1:18" s="131" customFormat="1" ht="17.399999999999999" customHeight="1">
      <c r="A34" s="77"/>
      <c r="B34" s="166" t="s">
        <v>172</v>
      </c>
      <c r="C34" s="86" t="s">
        <v>131</v>
      </c>
      <c r="D34" s="87">
        <v>10</v>
      </c>
      <c r="E34" s="88">
        <f t="shared" si="0"/>
        <v>7</v>
      </c>
      <c r="F34" s="89">
        <f t="shared" si="1"/>
        <v>5</v>
      </c>
      <c r="G34" s="87">
        <v>10</v>
      </c>
      <c r="H34" s="90">
        <f t="shared" si="2"/>
        <v>7.5</v>
      </c>
      <c r="I34" s="91">
        <f t="shared" si="3"/>
        <v>5</v>
      </c>
      <c r="J34" s="92"/>
      <c r="K34" s="65"/>
      <c r="L34" s="241" t="str">
        <f t="shared" si="4"/>
        <v>サヤインゲン普通</v>
      </c>
      <c r="M34" s="198">
        <f t="shared" si="5"/>
        <v>7</v>
      </c>
      <c r="N34" s="198">
        <f t="shared" si="6"/>
        <v>5</v>
      </c>
      <c r="O34" s="199">
        <v>0</v>
      </c>
      <c r="P34" s="200">
        <f t="shared" si="7"/>
        <v>7.5</v>
      </c>
      <c r="Q34" s="200">
        <f t="shared" si="8"/>
        <v>5</v>
      </c>
      <c r="R34" s="240">
        <v>0</v>
      </c>
    </row>
    <row r="35" spans="1:18" s="131" customFormat="1" ht="17.399999999999999" customHeight="1">
      <c r="A35" s="77"/>
      <c r="B35" s="143" t="s">
        <v>172</v>
      </c>
      <c r="C35" s="100" t="s">
        <v>157</v>
      </c>
      <c r="D35" s="101">
        <v>5</v>
      </c>
      <c r="E35" s="102">
        <f t="shared" si="0"/>
        <v>3</v>
      </c>
      <c r="F35" s="103">
        <f t="shared" si="1"/>
        <v>2</v>
      </c>
      <c r="G35" s="101">
        <v>10</v>
      </c>
      <c r="H35" s="104">
        <f t="shared" si="2"/>
        <v>7.5</v>
      </c>
      <c r="I35" s="105">
        <f t="shared" si="3"/>
        <v>5</v>
      </c>
      <c r="J35" s="106"/>
      <c r="K35" s="65"/>
      <c r="L35" s="241" t="str">
        <f t="shared" si="4"/>
        <v>サヤインゲン抑制（施設）</v>
      </c>
      <c r="M35" s="198">
        <f t="shared" si="5"/>
        <v>3</v>
      </c>
      <c r="N35" s="198">
        <f t="shared" si="6"/>
        <v>2</v>
      </c>
      <c r="O35" s="199">
        <v>0</v>
      </c>
      <c r="P35" s="200">
        <f t="shared" si="7"/>
        <v>7.5</v>
      </c>
      <c r="Q35" s="200">
        <f t="shared" si="8"/>
        <v>5</v>
      </c>
      <c r="R35" s="240">
        <v>0</v>
      </c>
    </row>
    <row r="36" spans="1:18" s="131" customFormat="1" ht="17.399999999999999" customHeight="1">
      <c r="A36" s="77"/>
      <c r="B36" s="224" t="s">
        <v>173</v>
      </c>
      <c r="C36" s="86" t="s">
        <v>174</v>
      </c>
      <c r="D36" s="87">
        <v>3</v>
      </c>
      <c r="E36" s="88">
        <f t="shared" si="0"/>
        <v>2</v>
      </c>
      <c r="F36" s="89">
        <f t="shared" si="1"/>
        <v>1</v>
      </c>
      <c r="G36" s="87">
        <v>10</v>
      </c>
      <c r="H36" s="90">
        <f t="shared" si="2"/>
        <v>7.5</v>
      </c>
      <c r="I36" s="91">
        <f t="shared" si="3"/>
        <v>5</v>
      </c>
      <c r="J36" s="92"/>
      <c r="K36" s="65"/>
      <c r="L36" s="241" t="str">
        <f t="shared" si="4"/>
        <v>サヤエンドウ秋まき</v>
      </c>
      <c r="M36" s="198">
        <f t="shared" si="5"/>
        <v>2</v>
      </c>
      <c r="N36" s="198">
        <f t="shared" si="6"/>
        <v>1</v>
      </c>
      <c r="O36" s="199">
        <v>0</v>
      </c>
      <c r="P36" s="200">
        <f t="shared" si="7"/>
        <v>7.5</v>
      </c>
      <c r="Q36" s="200">
        <f t="shared" si="8"/>
        <v>5</v>
      </c>
      <c r="R36" s="240">
        <v>0</v>
      </c>
    </row>
    <row r="37" spans="1:18" s="131" customFormat="1" ht="17.399999999999999" customHeight="1">
      <c r="A37" s="77"/>
      <c r="B37" s="57" t="s">
        <v>173</v>
      </c>
      <c r="C37" s="100" t="s">
        <v>175</v>
      </c>
      <c r="D37" s="101">
        <v>18</v>
      </c>
      <c r="E37" s="102">
        <f t="shared" si="0"/>
        <v>13</v>
      </c>
      <c r="F37" s="103">
        <f t="shared" si="1"/>
        <v>9</v>
      </c>
      <c r="G37" s="101">
        <v>24</v>
      </c>
      <c r="H37" s="104">
        <f t="shared" si="2"/>
        <v>18</v>
      </c>
      <c r="I37" s="105">
        <f t="shared" si="3"/>
        <v>12</v>
      </c>
      <c r="J37" s="106" t="s">
        <v>176</v>
      </c>
      <c r="K37" s="65"/>
      <c r="L37" s="241" t="str">
        <f t="shared" si="4"/>
        <v>サヤエンドウ秋まき（島しょ）</v>
      </c>
      <c r="M37" s="198">
        <f t="shared" si="5"/>
        <v>13</v>
      </c>
      <c r="N37" s="198">
        <f t="shared" si="6"/>
        <v>9</v>
      </c>
      <c r="O37" s="199">
        <v>0</v>
      </c>
      <c r="P37" s="200">
        <f t="shared" si="7"/>
        <v>18</v>
      </c>
      <c r="Q37" s="200">
        <f t="shared" si="8"/>
        <v>12</v>
      </c>
      <c r="R37" s="240">
        <v>0</v>
      </c>
    </row>
    <row r="38" spans="1:18" s="131" customFormat="1" ht="17.399999999999999" customHeight="1">
      <c r="A38" s="77"/>
      <c r="B38" s="84" t="s">
        <v>177</v>
      </c>
      <c r="C38" s="85" t="s">
        <v>131</v>
      </c>
      <c r="D38" s="80">
        <v>7</v>
      </c>
      <c r="E38" s="81">
        <f t="shared" si="0"/>
        <v>5</v>
      </c>
      <c r="F38" s="82">
        <f t="shared" si="1"/>
        <v>3</v>
      </c>
      <c r="G38" s="80">
        <v>18</v>
      </c>
      <c r="H38" s="70">
        <f t="shared" si="2"/>
        <v>13.5</v>
      </c>
      <c r="I38" s="71">
        <f t="shared" si="3"/>
        <v>9</v>
      </c>
      <c r="J38" s="83"/>
      <c r="K38" s="65"/>
      <c r="L38" s="241" t="str">
        <f t="shared" si="4"/>
        <v>シシトウ普通</v>
      </c>
      <c r="M38" s="198">
        <f t="shared" si="5"/>
        <v>5</v>
      </c>
      <c r="N38" s="198">
        <f t="shared" si="6"/>
        <v>3</v>
      </c>
      <c r="O38" s="199">
        <v>0</v>
      </c>
      <c r="P38" s="200">
        <f t="shared" si="7"/>
        <v>13.5</v>
      </c>
      <c r="Q38" s="200">
        <f t="shared" si="8"/>
        <v>9</v>
      </c>
      <c r="R38" s="240">
        <v>0</v>
      </c>
    </row>
    <row r="39" spans="1:18" s="131" customFormat="1" ht="17.399999999999999" customHeight="1">
      <c r="A39" s="77"/>
      <c r="B39" s="166" t="s">
        <v>178</v>
      </c>
      <c r="C39" s="86" t="s">
        <v>179</v>
      </c>
      <c r="D39" s="87">
        <v>4</v>
      </c>
      <c r="E39" s="88">
        <f t="shared" si="0"/>
        <v>3</v>
      </c>
      <c r="F39" s="89">
        <f t="shared" si="1"/>
        <v>2</v>
      </c>
      <c r="G39" s="87">
        <v>15</v>
      </c>
      <c r="H39" s="90">
        <f t="shared" si="2"/>
        <v>11.25</v>
      </c>
      <c r="I39" s="91">
        <f t="shared" si="3"/>
        <v>7.5</v>
      </c>
      <c r="J39" s="92"/>
      <c r="K39" s="65"/>
      <c r="L39" s="241" t="str">
        <f t="shared" si="4"/>
        <v>ジャガイモ春作</v>
      </c>
      <c r="M39" s="198">
        <f t="shared" si="5"/>
        <v>3</v>
      </c>
      <c r="N39" s="198">
        <f t="shared" si="6"/>
        <v>2</v>
      </c>
      <c r="O39" s="199">
        <v>0</v>
      </c>
      <c r="P39" s="200">
        <f t="shared" si="7"/>
        <v>11.25</v>
      </c>
      <c r="Q39" s="200">
        <f t="shared" si="8"/>
        <v>7.5</v>
      </c>
      <c r="R39" s="240">
        <v>0</v>
      </c>
    </row>
    <row r="40" spans="1:18" s="131" customFormat="1" ht="17.399999999999999" customHeight="1">
      <c r="A40" s="77"/>
      <c r="B40" s="143" t="s">
        <v>178</v>
      </c>
      <c r="C40" s="100" t="s">
        <v>180</v>
      </c>
      <c r="D40" s="101">
        <v>5</v>
      </c>
      <c r="E40" s="102">
        <f t="shared" si="0"/>
        <v>3</v>
      </c>
      <c r="F40" s="103">
        <f t="shared" si="1"/>
        <v>2</v>
      </c>
      <c r="G40" s="101">
        <v>20</v>
      </c>
      <c r="H40" s="104">
        <f t="shared" si="2"/>
        <v>15</v>
      </c>
      <c r="I40" s="105">
        <f t="shared" si="3"/>
        <v>10</v>
      </c>
      <c r="J40" s="106"/>
      <c r="K40" s="65"/>
      <c r="L40" s="241" t="str">
        <f t="shared" si="4"/>
        <v>ジャガイモ秋作</v>
      </c>
      <c r="M40" s="198">
        <f t="shared" si="5"/>
        <v>3</v>
      </c>
      <c r="N40" s="198">
        <f t="shared" si="6"/>
        <v>2</v>
      </c>
      <c r="O40" s="199">
        <v>0</v>
      </c>
      <c r="P40" s="200">
        <f t="shared" si="7"/>
        <v>15</v>
      </c>
      <c r="Q40" s="200">
        <f t="shared" si="8"/>
        <v>10</v>
      </c>
      <c r="R40" s="240">
        <v>0</v>
      </c>
    </row>
    <row r="41" spans="1:18" s="131" customFormat="1" ht="17.399999999999999" customHeight="1">
      <c r="A41" s="77"/>
      <c r="B41" s="84" t="s">
        <v>181</v>
      </c>
      <c r="C41" s="85" t="s">
        <v>333</v>
      </c>
      <c r="D41" s="80">
        <v>3</v>
      </c>
      <c r="E41" s="81">
        <f t="shared" si="0"/>
        <v>2</v>
      </c>
      <c r="F41" s="82">
        <f t="shared" si="1"/>
        <v>1</v>
      </c>
      <c r="G41" s="80">
        <v>14</v>
      </c>
      <c r="H41" s="70">
        <f t="shared" si="2"/>
        <v>10.5</v>
      </c>
      <c r="I41" s="71">
        <f t="shared" si="3"/>
        <v>7</v>
      </c>
      <c r="J41" s="83"/>
      <c r="K41" s="65"/>
      <c r="L41" s="241" t="str">
        <f t="shared" si="4"/>
        <v>シュンギク秋まき</v>
      </c>
      <c r="M41" s="198">
        <f t="shared" si="5"/>
        <v>2</v>
      </c>
      <c r="N41" s="198">
        <f t="shared" si="6"/>
        <v>1</v>
      </c>
      <c r="O41" s="199">
        <v>0</v>
      </c>
      <c r="P41" s="200">
        <f t="shared" si="7"/>
        <v>10.5</v>
      </c>
      <c r="Q41" s="200">
        <f t="shared" si="8"/>
        <v>7</v>
      </c>
      <c r="R41" s="240">
        <v>0</v>
      </c>
    </row>
    <row r="42" spans="1:18" s="131" customFormat="1" ht="17.399999999999999" customHeight="1">
      <c r="A42" s="77"/>
      <c r="B42" s="84" t="s">
        <v>183</v>
      </c>
      <c r="C42" s="85" t="s">
        <v>184</v>
      </c>
      <c r="D42" s="94">
        <v>10</v>
      </c>
      <c r="E42" s="95">
        <f t="shared" si="0"/>
        <v>7</v>
      </c>
      <c r="F42" s="96">
        <f t="shared" si="1"/>
        <v>5</v>
      </c>
      <c r="G42" s="94">
        <v>15</v>
      </c>
      <c r="H42" s="70">
        <f t="shared" si="2"/>
        <v>11.25</v>
      </c>
      <c r="I42" s="71">
        <f t="shared" si="3"/>
        <v>7.5</v>
      </c>
      <c r="J42" s="83"/>
      <c r="K42" s="65"/>
      <c r="L42" s="241" t="str">
        <f t="shared" si="4"/>
        <v>ショウガ半促成・普通</v>
      </c>
      <c r="M42" s="198">
        <f t="shared" si="5"/>
        <v>7</v>
      </c>
      <c r="N42" s="198">
        <f t="shared" si="6"/>
        <v>5</v>
      </c>
      <c r="O42" s="199">
        <v>0</v>
      </c>
      <c r="P42" s="200">
        <f t="shared" si="7"/>
        <v>11.25</v>
      </c>
      <c r="Q42" s="200">
        <f t="shared" si="8"/>
        <v>7.5</v>
      </c>
      <c r="R42" s="240">
        <v>0</v>
      </c>
    </row>
    <row r="43" spans="1:18" s="131" customFormat="1" ht="17.399999999999999" customHeight="1">
      <c r="A43" s="77"/>
      <c r="B43" s="133" t="s">
        <v>185</v>
      </c>
      <c r="C43" s="85" t="s">
        <v>156</v>
      </c>
      <c r="D43" s="80">
        <v>7</v>
      </c>
      <c r="E43" s="81">
        <f t="shared" si="0"/>
        <v>5</v>
      </c>
      <c r="F43" s="82">
        <f t="shared" si="1"/>
        <v>3</v>
      </c>
      <c r="G43" s="80">
        <v>18</v>
      </c>
      <c r="H43" s="70">
        <f t="shared" si="2"/>
        <v>13.5</v>
      </c>
      <c r="I43" s="71">
        <f t="shared" si="3"/>
        <v>9</v>
      </c>
      <c r="J43" s="83"/>
      <c r="K43" s="65"/>
      <c r="L43" s="241" t="str">
        <f t="shared" si="4"/>
        <v>スイートコーン早熟・普通</v>
      </c>
      <c r="M43" s="198">
        <f t="shared" si="5"/>
        <v>5</v>
      </c>
      <c r="N43" s="198">
        <f t="shared" si="6"/>
        <v>3</v>
      </c>
      <c r="O43" s="199">
        <v>0</v>
      </c>
      <c r="P43" s="200">
        <f t="shared" si="7"/>
        <v>13.5</v>
      </c>
      <c r="Q43" s="200">
        <f t="shared" si="8"/>
        <v>9</v>
      </c>
      <c r="R43" s="240">
        <v>0</v>
      </c>
    </row>
    <row r="44" spans="1:18" s="131" customFormat="1" ht="17.399999999999999" customHeight="1">
      <c r="A44" s="77"/>
      <c r="B44" s="133" t="s">
        <v>186</v>
      </c>
      <c r="C44" s="85" t="s">
        <v>187</v>
      </c>
      <c r="D44" s="80">
        <v>16</v>
      </c>
      <c r="E44" s="81">
        <f t="shared" si="0"/>
        <v>12</v>
      </c>
      <c r="F44" s="82">
        <f t="shared" si="1"/>
        <v>8</v>
      </c>
      <c r="G44" s="80">
        <v>12</v>
      </c>
      <c r="H44" s="70">
        <f t="shared" si="2"/>
        <v>9</v>
      </c>
      <c r="I44" s="71">
        <f t="shared" si="3"/>
        <v>6</v>
      </c>
      <c r="J44" s="83"/>
      <c r="K44" s="65"/>
      <c r="L44" s="241" t="str">
        <f t="shared" si="4"/>
        <v>スイカ早熟</v>
      </c>
      <c r="M44" s="198">
        <f t="shared" si="5"/>
        <v>12</v>
      </c>
      <c r="N44" s="198">
        <f t="shared" si="6"/>
        <v>8</v>
      </c>
      <c r="O44" s="199">
        <v>0</v>
      </c>
      <c r="P44" s="200">
        <f t="shared" si="7"/>
        <v>9</v>
      </c>
      <c r="Q44" s="200">
        <f t="shared" si="8"/>
        <v>6</v>
      </c>
      <c r="R44" s="240">
        <v>0</v>
      </c>
    </row>
    <row r="45" spans="1:18" s="131" customFormat="1" ht="17.399999999999999" customHeight="1" thickBot="1">
      <c r="A45" s="134"/>
      <c r="B45" s="133" t="s">
        <v>188</v>
      </c>
      <c r="C45" s="135" t="s">
        <v>156</v>
      </c>
      <c r="D45" s="136">
        <v>8</v>
      </c>
      <c r="E45" s="81">
        <f>ROUNDDOWN($D45*0.75,0)</f>
        <v>6</v>
      </c>
      <c r="F45" s="82">
        <f>ROUNDDOWN($D45/2,0)</f>
        <v>4</v>
      </c>
      <c r="G45" s="136">
        <v>13</v>
      </c>
      <c r="H45" s="137">
        <f>G45*0.75</f>
        <v>9.75</v>
      </c>
      <c r="I45" s="71">
        <f>G45/2</f>
        <v>6.5</v>
      </c>
      <c r="J45" s="83"/>
      <c r="K45" s="65"/>
      <c r="L45" s="241" t="str">
        <f t="shared" si="4"/>
        <v>ズッキーニ早熟・普通</v>
      </c>
      <c r="M45" s="198">
        <f t="shared" si="5"/>
        <v>6</v>
      </c>
      <c r="N45" s="198">
        <f t="shared" si="6"/>
        <v>4</v>
      </c>
      <c r="O45" s="199">
        <v>0</v>
      </c>
      <c r="P45" s="200">
        <f t="shared" si="7"/>
        <v>9.75</v>
      </c>
      <c r="Q45" s="200">
        <f t="shared" si="8"/>
        <v>6.5</v>
      </c>
      <c r="R45" s="240">
        <v>0</v>
      </c>
    </row>
    <row r="46" spans="1:18" s="131" customFormat="1" ht="17.399999999999999" customHeight="1">
      <c r="A46" s="77"/>
      <c r="B46" s="227" t="s">
        <v>189</v>
      </c>
      <c r="C46" s="86" t="s">
        <v>190</v>
      </c>
      <c r="D46" s="141">
        <v>8</v>
      </c>
      <c r="E46" s="88">
        <f t="shared" si="0"/>
        <v>6</v>
      </c>
      <c r="F46" s="89">
        <f t="shared" si="1"/>
        <v>4</v>
      </c>
      <c r="G46" s="141">
        <v>15</v>
      </c>
      <c r="H46" s="90">
        <f t="shared" si="2"/>
        <v>11.25</v>
      </c>
      <c r="I46" s="91">
        <f t="shared" si="3"/>
        <v>7.5</v>
      </c>
      <c r="J46" s="92"/>
      <c r="K46" s="65"/>
      <c r="L46" s="241" t="str">
        <f t="shared" si="4"/>
        <v>ダイコン春まき</v>
      </c>
      <c r="M46" s="198">
        <f t="shared" si="5"/>
        <v>6</v>
      </c>
      <c r="N46" s="198">
        <f t="shared" si="6"/>
        <v>4</v>
      </c>
      <c r="O46" s="199">
        <v>0</v>
      </c>
      <c r="P46" s="200">
        <f t="shared" si="7"/>
        <v>11.25</v>
      </c>
      <c r="Q46" s="200">
        <f t="shared" si="8"/>
        <v>7.5</v>
      </c>
      <c r="R46" s="240">
        <v>0</v>
      </c>
    </row>
    <row r="47" spans="1:18" s="131" customFormat="1" ht="17.399999999999999" customHeight="1">
      <c r="A47" s="77"/>
      <c r="B47" s="228" t="s">
        <v>189</v>
      </c>
      <c r="C47" s="108" t="s">
        <v>191</v>
      </c>
      <c r="D47" s="109">
        <v>8</v>
      </c>
      <c r="E47" s="110">
        <f t="shared" si="0"/>
        <v>6</v>
      </c>
      <c r="F47" s="111">
        <f t="shared" si="1"/>
        <v>4</v>
      </c>
      <c r="G47" s="109">
        <v>20</v>
      </c>
      <c r="H47" s="112">
        <f t="shared" si="2"/>
        <v>15</v>
      </c>
      <c r="I47" s="113">
        <f t="shared" si="3"/>
        <v>10</v>
      </c>
      <c r="J47" s="114"/>
      <c r="K47" s="65"/>
      <c r="L47" s="241" t="str">
        <f t="shared" si="4"/>
        <v>ダイコン夏まき・秋まき</v>
      </c>
      <c r="M47" s="198">
        <f t="shared" si="5"/>
        <v>6</v>
      </c>
      <c r="N47" s="198">
        <f t="shared" si="6"/>
        <v>4</v>
      </c>
      <c r="O47" s="199">
        <v>0</v>
      </c>
      <c r="P47" s="200">
        <f t="shared" si="7"/>
        <v>15</v>
      </c>
      <c r="Q47" s="200">
        <f t="shared" si="8"/>
        <v>10</v>
      </c>
      <c r="R47" s="240">
        <v>0</v>
      </c>
    </row>
    <row r="48" spans="1:18" s="131" customFormat="1" ht="17.399999999999999" customHeight="1">
      <c r="A48" s="142"/>
      <c r="B48" s="229" t="s">
        <v>189</v>
      </c>
      <c r="C48" s="100" t="s">
        <v>192</v>
      </c>
      <c r="D48" s="101">
        <v>8</v>
      </c>
      <c r="E48" s="102">
        <f t="shared" si="0"/>
        <v>6</v>
      </c>
      <c r="F48" s="103">
        <f t="shared" si="1"/>
        <v>4</v>
      </c>
      <c r="G48" s="101">
        <v>15</v>
      </c>
      <c r="H48" s="104">
        <f t="shared" si="2"/>
        <v>11.25</v>
      </c>
      <c r="I48" s="105">
        <f t="shared" si="3"/>
        <v>7.5</v>
      </c>
      <c r="J48" s="106"/>
      <c r="K48" s="65"/>
      <c r="L48" s="241" t="str">
        <f t="shared" si="4"/>
        <v>ダイコン冬まき</v>
      </c>
      <c r="M48" s="198">
        <f t="shared" si="5"/>
        <v>6</v>
      </c>
      <c r="N48" s="198">
        <f t="shared" si="6"/>
        <v>4</v>
      </c>
      <c r="O48" s="199">
        <v>0</v>
      </c>
      <c r="P48" s="200">
        <f t="shared" si="7"/>
        <v>11.25</v>
      </c>
      <c r="Q48" s="200">
        <f t="shared" si="8"/>
        <v>7.5</v>
      </c>
      <c r="R48" s="240">
        <v>0</v>
      </c>
    </row>
    <row r="49" spans="1:18" s="131" customFormat="1" ht="17.399999999999999" customHeight="1">
      <c r="A49" s="77"/>
      <c r="B49" s="143" t="s">
        <v>193</v>
      </c>
      <c r="C49" s="126" t="s">
        <v>174</v>
      </c>
      <c r="D49" s="127">
        <v>9</v>
      </c>
      <c r="E49" s="128">
        <f>ROUNDDOWN($D49*0.75,0)</f>
        <v>6</v>
      </c>
      <c r="F49" s="129">
        <f t="shared" si="1"/>
        <v>4</v>
      </c>
      <c r="G49" s="127">
        <v>17</v>
      </c>
      <c r="H49" s="62">
        <f t="shared" si="2"/>
        <v>12.75</v>
      </c>
      <c r="I49" s="63">
        <f t="shared" si="3"/>
        <v>8.5</v>
      </c>
      <c r="J49" s="64"/>
      <c r="K49" s="65"/>
      <c r="L49" s="241" t="str">
        <f t="shared" si="4"/>
        <v>タマネギ秋まき</v>
      </c>
      <c r="M49" s="198">
        <f t="shared" si="5"/>
        <v>6</v>
      </c>
      <c r="N49" s="198">
        <f t="shared" si="6"/>
        <v>4</v>
      </c>
      <c r="O49" s="199">
        <v>0</v>
      </c>
      <c r="P49" s="200">
        <f t="shared" si="7"/>
        <v>12.75</v>
      </c>
      <c r="Q49" s="200">
        <f t="shared" si="8"/>
        <v>8.5</v>
      </c>
      <c r="R49" s="240">
        <v>0</v>
      </c>
    </row>
    <row r="50" spans="1:18" s="131" customFormat="1" ht="17.399999999999999" customHeight="1">
      <c r="A50" s="77"/>
      <c r="B50" s="166" t="s">
        <v>194</v>
      </c>
      <c r="C50" s="86" t="s">
        <v>195</v>
      </c>
      <c r="D50" s="87">
        <v>4</v>
      </c>
      <c r="E50" s="88">
        <f t="shared" si="0"/>
        <v>3</v>
      </c>
      <c r="F50" s="89">
        <f t="shared" si="1"/>
        <v>2</v>
      </c>
      <c r="G50" s="87">
        <v>9</v>
      </c>
      <c r="H50" s="90">
        <f t="shared" si="2"/>
        <v>6.75</v>
      </c>
      <c r="I50" s="91">
        <f t="shared" si="3"/>
        <v>4.5</v>
      </c>
      <c r="J50" s="92"/>
      <c r="K50" s="65"/>
      <c r="L50" s="241" t="str">
        <f t="shared" si="4"/>
        <v>チンゲンサイ春まき・夏まき</v>
      </c>
      <c r="M50" s="198">
        <f t="shared" si="5"/>
        <v>3</v>
      </c>
      <c r="N50" s="198">
        <f t="shared" si="6"/>
        <v>2</v>
      </c>
      <c r="O50" s="199">
        <v>0</v>
      </c>
      <c r="P50" s="200">
        <f t="shared" si="7"/>
        <v>6.75</v>
      </c>
      <c r="Q50" s="200">
        <f t="shared" si="8"/>
        <v>4.5</v>
      </c>
      <c r="R50" s="240">
        <v>0</v>
      </c>
    </row>
    <row r="51" spans="1:18" s="131" customFormat="1" ht="17.399999999999999" customHeight="1">
      <c r="A51" s="77"/>
      <c r="B51" s="143" t="s">
        <v>194</v>
      </c>
      <c r="C51" s="100" t="s">
        <v>196</v>
      </c>
      <c r="D51" s="101">
        <v>4</v>
      </c>
      <c r="E51" s="102">
        <f t="shared" si="0"/>
        <v>3</v>
      </c>
      <c r="F51" s="103">
        <f t="shared" si="1"/>
        <v>2</v>
      </c>
      <c r="G51" s="101">
        <v>13</v>
      </c>
      <c r="H51" s="104">
        <f t="shared" si="2"/>
        <v>9.75</v>
      </c>
      <c r="I51" s="105">
        <f t="shared" si="3"/>
        <v>6.5</v>
      </c>
      <c r="J51" s="106"/>
      <c r="K51" s="65"/>
      <c r="L51" s="241" t="str">
        <f t="shared" si="4"/>
        <v>チンゲンサイ秋まき・冬まき</v>
      </c>
      <c r="M51" s="198">
        <f t="shared" si="5"/>
        <v>3</v>
      </c>
      <c r="N51" s="198">
        <f t="shared" si="6"/>
        <v>2</v>
      </c>
      <c r="O51" s="199">
        <v>0</v>
      </c>
      <c r="P51" s="200">
        <f t="shared" si="7"/>
        <v>9.75</v>
      </c>
      <c r="Q51" s="200">
        <f t="shared" si="8"/>
        <v>6.5</v>
      </c>
      <c r="R51" s="240">
        <v>0</v>
      </c>
    </row>
    <row r="52" spans="1:18" s="131" customFormat="1" ht="17.399999999999999" customHeight="1">
      <c r="A52" s="77"/>
      <c r="B52" s="166" t="s">
        <v>45</v>
      </c>
      <c r="C52" s="93" t="s">
        <v>197</v>
      </c>
      <c r="D52" s="94">
        <v>36</v>
      </c>
      <c r="E52" s="95">
        <f t="shared" si="0"/>
        <v>27</v>
      </c>
      <c r="F52" s="96">
        <f t="shared" si="1"/>
        <v>18</v>
      </c>
      <c r="G52" s="94">
        <v>30</v>
      </c>
      <c r="H52" s="97">
        <f t="shared" si="2"/>
        <v>22.5</v>
      </c>
      <c r="I52" s="98">
        <f t="shared" si="3"/>
        <v>15</v>
      </c>
      <c r="J52" s="99" t="s">
        <v>198</v>
      </c>
      <c r="K52" s="65"/>
      <c r="L52" s="241" t="str">
        <f t="shared" si="4"/>
        <v>トマト促成（施設）</v>
      </c>
      <c r="M52" s="198">
        <f t="shared" si="5"/>
        <v>27</v>
      </c>
      <c r="N52" s="198">
        <f t="shared" si="6"/>
        <v>18</v>
      </c>
      <c r="O52" s="199">
        <v>0</v>
      </c>
      <c r="P52" s="200">
        <f t="shared" si="7"/>
        <v>22.5</v>
      </c>
      <c r="Q52" s="200">
        <f t="shared" si="8"/>
        <v>15</v>
      </c>
      <c r="R52" s="240">
        <v>0</v>
      </c>
    </row>
    <row r="53" spans="1:18" s="131" customFormat="1" ht="17.399999999999999" customHeight="1">
      <c r="A53" s="77"/>
      <c r="B53" s="225" t="s">
        <v>45</v>
      </c>
      <c r="C53" s="108" t="s">
        <v>199</v>
      </c>
      <c r="D53" s="109">
        <v>17</v>
      </c>
      <c r="E53" s="110">
        <f t="shared" si="0"/>
        <v>12</v>
      </c>
      <c r="F53" s="111">
        <f t="shared" si="1"/>
        <v>8</v>
      </c>
      <c r="G53" s="109">
        <v>30</v>
      </c>
      <c r="H53" s="112">
        <f t="shared" si="2"/>
        <v>22.5</v>
      </c>
      <c r="I53" s="113">
        <f t="shared" si="3"/>
        <v>15</v>
      </c>
      <c r="J53" s="114" t="s">
        <v>198</v>
      </c>
      <c r="K53" s="65"/>
      <c r="L53" s="241" t="str">
        <f t="shared" si="4"/>
        <v>トマト半促成（施設）</v>
      </c>
      <c r="M53" s="198">
        <f t="shared" si="5"/>
        <v>12</v>
      </c>
      <c r="N53" s="198">
        <f t="shared" si="6"/>
        <v>8</v>
      </c>
      <c r="O53" s="199">
        <v>0</v>
      </c>
      <c r="P53" s="200">
        <f t="shared" si="7"/>
        <v>22.5</v>
      </c>
      <c r="Q53" s="200">
        <f t="shared" si="8"/>
        <v>15</v>
      </c>
      <c r="R53" s="240">
        <v>0</v>
      </c>
    </row>
    <row r="54" spans="1:18" s="131" customFormat="1" ht="17.399999999999999" customHeight="1">
      <c r="A54" s="77"/>
      <c r="B54" s="225" t="s">
        <v>45</v>
      </c>
      <c r="C54" s="108" t="s">
        <v>156</v>
      </c>
      <c r="D54" s="109">
        <v>17</v>
      </c>
      <c r="E54" s="110">
        <f t="shared" si="0"/>
        <v>12</v>
      </c>
      <c r="F54" s="111">
        <f t="shared" si="1"/>
        <v>8</v>
      </c>
      <c r="G54" s="109">
        <v>25</v>
      </c>
      <c r="H54" s="112">
        <f t="shared" si="2"/>
        <v>18.75</v>
      </c>
      <c r="I54" s="113">
        <f t="shared" si="3"/>
        <v>12.5</v>
      </c>
      <c r="J54" s="114" t="s">
        <v>198</v>
      </c>
      <c r="K54" s="65"/>
      <c r="L54" s="241" t="str">
        <f t="shared" si="4"/>
        <v>トマト早熟・普通</v>
      </c>
      <c r="M54" s="198">
        <f t="shared" si="5"/>
        <v>12</v>
      </c>
      <c r="N54" s="198">
        <f t="shared" si="6"/>
        <v>8</v>
      </c>
      <c r="O54" s="199">
        <v>0</v>
      </c>
      <c r="P54" s="200">
        <f t="shared" si="7"/>
        <v>18.75</v>
      </c>
      <c r="Q54" s="200">
        <f t="shared" si="8"/>
        <v>12.5</v>
      </c>
      <c r="R54" s="240">
        <v>0</v>
      </c>
    </row>
    <row r="55" spans="1:18" s="131" customFormat="1" ht="17.399999999999999" customHeight="1">
      <c r="A55" s="77"/>
      <c r="B55" s="225" t="s">
        <v>45</v>
      </c>
      <c r="C55" s="108" t="s">
        <v>157</v>
      </c>
      <c r="D55" s="109">
        <v>17</v>
      </c>
      <c r="E55" s="110">
        <f t="shared" si="0"/>
        <v>12</v>
      </c>
      <c r="F55" s="111">
        <f t="shared" si="1"/>
        <v>8</v>
      </c>
      <c r="G55" s="109">
        <v>15</v>
      </c>
      <c r="H55" s="112">
        <f t="shared" si="2"/>
        <v>11.25</v>
      </c>
      <c r="I55" s="113">
        <f t="shared" si="3"/>
        <v>7.5</v>
      </c>
      <c r="J55" s="114" t="s">
        <v>198</v>
      </c>
      <c r="K55" s="65"/>
      <c r="L55" s="241" t="str">
        <f t="shared" si="4"/>
        <v>トマト抑制（施設）</v>
      </c>
      <c r="M55" s="198">
        <f t="shared" si="5"/>
        <v>12</v>
      </c>
      <c r="N55" s="198">
        <f t="shared" si="6"/>
        <v>8</v>
      </c>
      <c r="O55" s="199">
        <v>0</v>
      </c>
      <c r="P55" s="200">
        <f t="shared" si="7"/>
        <v>11.25</v>
      </c>
      <c r="Q55" s="200">
        <f t="shared" si="8"/>
        <v>7.5</v>
      </c>
      <c r="R55" s="240">
        <v>0</v>
      </c>
    </row>
    <row r="56" spans="1:18" s="131" customFormat="1" ht="24.6" customHeight="1">
      <c r="A56" s="77"/>
      <c r="B56" s="143" t="s">
        <v>45</v>
      </c>
      <c r="C56" s="100" t="s">
        <v>200</v>
      </c>
      <c r="D56" s="101">
        <v>11</v>
      </c>
      <c r="E56" s="102">
        <f t="shared" si="0"/>
        <v>8</v>
      </c>
      <c r="F56" s="103">
        <f t="shared" si="1"/>
        <v>5</v>
      </c>
      <c r="G56" s="101">
        <v>40</v>
      </c>
      <c r="H56" s="104">
        <f t="shared" si="2"/>
        <v>30</v>
      </c>
      <c r="I56" s="105">
        <f t="shared" si="3"/>
        <v>20</v>
      </c>
      <c r="J56" s="144" t="s">
        <v>201</v>
      </c>
      <c r="K56" s="65"/>
      <c r="L56" s="241" t="str">
        <f t="shared" si="4"/>
        <v>トマト小笠原（施設）</v>
      </c>
      <c r="M56" s="198">
        <f t="shared" si="5"/>
        <v>8</v>
      </c>
      <c r="N56" s="198">
        <f t="shared" si="6"/>
        <v>5</v>
      </c>
      <c r="O56" s="199">
        <v>0</v>
      </c>
      <c r="P56" s="200">
        <f t="shared" si="7"/>
        <v>30</v>
      </c>
      <c r="Q56" s="200">
        <f t="shared" si="8"/>
        <v>20</v>
      </c>
      <c r="R56" s="240">
        <v>0</v>
      </c>
    </row>
    <row r="57" spans="1:18" s="131" customFormat="1" ht="17.399999999999999" customHeight="1">
      <c r="A57" s="77" t="s">
        <v>202</v>
      </c>
      <c r="B57" s="133" t="s">
        <v>203</v>
      </c>
      <c r="C57" s="85" t="s">
        <v>187</v>
      </c>
      <c r="D57" s="80">
        <v>39</v>
      </c>
      <c r="E57" s="81">
        <f t="shared" si="0"/>
        <v>29</v>
      </c>
      <c r="F57" s="82">
        <f t="shared" si="1"/>
        <v>19</v>
      </c>
      <c r="G57" s="80">
        <v>40</v>
      </c>
      <c r="H57" s="70">
        <f t="shared" si="2"/>
        <v>30</v>
      </c>
      <c r="I57" s="71">
        <f t="shared" si="3"/>
        <v>20</v>
      </c>
      <c r="J57" s="83"/>
      <c r="K57" s="65"/>
      <c r="L57" s="241" t="str">
        <f t="shared" si="4"/>
        <v>ナス早熟</v>
      </c>
      <c r="M57" s="198">
        <f t="shared" si="5"/>
        <v>29</v>
      </c>
      <c r="N57" s="198">
        <f t="shared" si="6"/>
        <v>19</v>
      </c>
      <c r="O57" s="199">
        <v>0</v>
      </c>
      <c r="P57" s="200">
        <f t="shared" si="7"/>
        <v>30</v>
      </c>
      <c r="Q57" s="200">
        <f t="shared" si="8"/>
        <v>20</v>
      </c>
      <c r="R57" s="240">
        <v>0</v>
      </c>
    </row>
    <row r="58" spans="1:18" s="131" customFormat="1" ht="17.399999999999999" customHeight="1">
      <c r="A58" s="77"/>
      <c r="B58" s="133" t="s">
        <v>204</v>
      </c>
      <c r="C58" s="85" t="s">
        <v>174</v>
      </c>
      <c r="D58" s="80">
        <v>3</v>
      </c>
      <c r="E58" s="81">
        <f t="shared" si="0"/>
        <v>2</v>
      </c>
      <c r="F58" s="82">
        <f t="shared" si="1"/>
        <v>1</v>
      </c>
      <c r="G58" s="80">
        <v>22</v>
      </c>
      <c r="H58" s="70">
        <f t="shared" si="2"/>
        <v>16.5</v>
      </c>
      <c r="I58" s="71">
        <f t="shared" si="3"/>
        <v>11</v>
      </c>
      <c r="J58" s="83"/>
      <c r="K58" s="65"/>
      <c r="L58" s="241" t="str">
        <f t="shared" si="4"/>
        <v>ナバナ類秋まき</v>
      </c>
      <c r="M58" s="198">
        <f t="shared" si="5"/>
        <v>2</v>
      </c>
      <c r="N58" s="198">
        <f t="shared" si="6"/>
        <v>1</v>
      </c>
      <c r="O58" s="199">
        <v>0</v>
      </c>
      <c r="P58" s="200">
        <f t="shared" si="7"/>
        <v>16.5</v>
      </c>
      <c r="Q58" s="200">
        <f t="shared" si="8"/>
        <v>11</v>
      </c>
      <c r="R58" s="240">
        <v>0</v>
      </c>
    </row>
    <row r="59" spans="1:18" s="131" customFormat="1" ht="17.399999999999999" customHeight="1">
      <c r="A59" s="77"/>
      <c r="B59" s="133" t="s">
        <v>205</v>
      </c>
      <c r="C59" s="85" t="s">
        <v>131</v>
      </c>
      <c r="D59" s="80">
        <v>3</v>
      </c>
      <c r="E59" s="81">
        <f t="shared" si="0"/>
        <v>2</v>
      </c>
      <c r="F59" s="82">
        <f t="shared" si="1"/>
        <v>1</v>
      </c>
      <c r="G59" s="80">
        <v>11</v>
      </c>
      <c r="H59" s="70">
        <f t="shared" si="2"/>
        <v>8.25</v>
      </c>
      <c r="I59" s="71">
        <f t="shared" si="3"/>
        <v>5.5</v>
      </c>
      <c r="J59" s="83"/>
      <c r="K59" s="65"/>
      <c r="L59" s="241" t="str">
        <f t="shared" si="4"/>
        <v>ニガウリ普通</v>
      </c>
      <c r="M59" s="198">
        <f t="shared" si="5"/>
        <v>2</v>
      </c>
      <c r="N59" s="198">
        <f t="shared" si="6"/>
        <v>1</v>
      </c>
      <c r="O59" s="199">
        <v>0</v>
      </c>
      <c r="P59" s="200">
        <f t="shared" si="7"/>
        <v>8.25</v>
      </c>
      <c r="Q59" s="200">
        <f t="shared" si="8"/>
        <v>5.5</v>
      </c>
      <c r="R59" s="240">
        <v>0</v>
      </c>
    </row>
    <row r="60" spans="1:18" s="131" customFormat="1" ht="17.399999999999999" customHeight="1">
      <c r="A60" s="77"/>
      <c r="B60" s="227" t="s">
        <v>206</v>
      </c>
      <c r="C60" s="86" t="s">
        <v>190</v>
      </c>
      <c r="D60" s="87">
        <v>8</v>
      </c>
      <c r="E60" s="88">
        <f t="shared" si="0"/>
        <v>6</v>
      </c>
      <c r="F60" s="89">
        <f t="shared" si="1"/>
        <v>4</v>
      </c>
      <c r="G60" s="87">
        <v>20</v>
      </c>
      <c r="H60" s="90">
        <f t="shared" si="2"/>
        <v>15</v>
      </c>
      <c r="I60" s="91">
        <f t="shared" si="3"/>
        <v>10</v>
      </c>
      <c r="J60" s="92"/>
      <c r="K60" s="65"/>
      <c r="L60" s="241" t="str">
        <f t="shared" si="4"/>
        <v>ニンジン春まき</v>
      </c>
      <c r="M60" s="198">
        <f t="shared" si="5"/>
        <v>6</v>
      </c>
      <c r="N60" s="198">
        <f t="shared" si="6"/>
        <v>4</v>
      </c>
      <c r="O60" s="199">
        <v>0</v>
      </c>
      <c r="P60" s="200">
        <f t="shared" si="7"/>
        <v>15</v>
      </c>
      <c r="Q60" s="200">
        <f t="shared" si="8"/>
        <v>10</v>
      </c>
      <c r="R60" s="240">
        <v>0</v>
      </c>
    </row>
    <row r="61" spans="1:18" s="131" customFormat="1" ht="17.399999999999999" customHeight="1">
      <c r="A61" s="77"/>
      <c r="B61" s="229" t="s">
        <v>206</v>
      </c>
      <c r="C61" s="100" t="s">
        <v>148</v>
      </c>
      <c r="D61" s="101">
        <v>8</v>
      </c>
      <c r="E61" s="102">
        <f t="shared" si="0"/>
        <v>6</v>
      </c>
      <c r="F61" s="103">
        <f t="shared" si="1"/>
        <v>4</v>
      </c>
      <c r="G61" s="101">
        <v>20</v>
      </c>
      <c r="H61" s="104">
        <f t="shared" si="2"/>
        <v>15</v>
      </c>
      <c r="I61" s="105">
        <f t="shared" si="3"/>
        <v>10</v>
      </c>
      <c r="J61" s="106"/>
      <c r="K61" s="65"/>
      <c r="L61" s="241" t="str">
        <f t="shared" si="4"/>
        <v>ニンジン夏まき</v>
      </c>
      <c r="M61" s="198">
        <f t="shared" si="5"/>
        <v>6</v>
      </c>
      <c r="N61" s="198">
        <f t="shared" si="6"/>
        <v>4</v>
      </c>
      <c r="O61" s="199">
        <v>0</v>
      </c>
      <c r="P61" s="200">
        <f t="shared" si="7"/>
        <v>15</v>
      </c>
      <c r="Q61" s="200">
        <f t="shared" si="8"/>
        <v>10</v>
      </c>
      <c r="R61" s="240">
        <v>0</v>
      </c>
    </row>
    <row r="62" spans="1:18" s="131" customFormat="1" ht="17.399999999999999" customHeight="1">
      <c r="A62" s="77"/>
      <c r="B62" s="145" t="s">
        <v>207</v>
      </c>
      <c r="C62" s="116" t="s">
        <v>208</v>
      </c>
      <c r="D62" s="117">
        <v>6</v>
      </c>
      <c r="E62" s="118">
        <f t="shared" si="0"/>
        <v>4</v>
      </c>
      <c r="F62" s="119">
        <f t="shared" si="1"/>
        <v>3</v>
      </c>
      <c r="G62" s="117">
        <v>15</v>
      </c>
      <c r="H62" s="120">
        <f t="shared" si="2"/>
        <v>11.25</v>
      </c>
      <c r="I62" s="121">
        <f t="shared" si="3"/>
        <v>7.5</v>
      </c>
      <c r="J62" s="122"/>
      <c r="K62" s="65"/>
      <c r="L62" s="241" t="str">
        <f t="shared" si="4"/>
        <v>ニンニク普通</v>
      </c>
      <c r="M62" s="198">
        <f t="shared" si="5"/>
        <v>4</v>
      </c>
      <c r="N62" s="198">
        <f t="shared" si="6"/>
        <v>3</v>
      </c>
      <c r="O62" s="199">
        <v>0</v>
      </c>
      <c r="P62" s="200">
        <f t="shared" si="7"/>
        <v>11.25</v>
      </c>
      <c r="Q62" s="200">
        <f t="shared" si="8"/>
        <v>7.5</v>
      </c>
      <c r="R62" s="240">
        <v>0</v>
      </c>
    </row>
    <row r="63" spans="1:18" s="131" customFormat="1" ht="17.399999999999999" customHeight="1">
      <c r="A63" s="77"/>
      <c r="B63" s="166" t="s">
        <v>209</v>
      </c>
      <c r="C63" s="86" t="s">
        <v>210</v>
      </c>
      <c r="D63" s="87">
        <v>8</v>
      </c>
      <c r="E63" s="88">
        <f t="shared" si="0"/>
        <v>6</v>
      </c>
      <c r="F63" s="89">
        <f t="shared" si="1"/>
        <v>4</v>
      </c>
      <c r="G63" s="87">
        <v>20</v>
      </c>
      <c r="H63" s="90">
        <f t="shared" si="2"/>
        <v>15</v>
      </c>
      <c r="I63" s="91">
        <f t="shared" si="3"/>
        <v>10</v>
      </c>
      <c r="J63" s="335" t="s">
        <v>211</v>
      </c>
      <c r="K63" s="65"/>
      <c r="L63" s="241" t="str">
        <f t="shared" si="4"/>
        <v>ネギ春まき</v>
      </c>
      <c r="M63" s="198">
        <f t="shared" si="5"/>
        <v>6</v>
      </c>
      <c r="N63" s="198">
        <f t="shared" si="6"/>
        <v>4</v>
      </c>
      <c r="O63" s="199">
        <v>0</v>
      </c>
      <c r="P63" s="200">
        <f t="shared" si="7"/>
        <v>15</v>
      </c>
      <c r="Q63" s="200">
        <f t="shared" si="8"/>
        <v>10</v>
      </c>
      <c r="R63" s="240">
        <v>0</v>
      </c>
    </row>
    <row r="64" spans="1:18" s="131" customFormat="1" ht="17.399999999999999" customHeight="1">
      <c r="A64" s="77"/>
      <c r="B64" s="143" t="s">
        <v>209</v>
      </c>
      <c r="C64" s="100" t="s">
        <v>212</v>
      </c>
      <c r="D64" s="101">
        <v>9</v>
      </c>
      <c r="E64" s="102">
        <f t="shared" si="0"/>
        <v>6</v>
      </c>
      <c r="F64" s="103">
        <f t="shared" si="1"/>
        <v>4</v>
      </c>
      <c r="G64" s="101">
        <v>20</v>
      </c>
      <c r="H64" s="104">
        <f t="shared" si="2"/>
        <v>15</v>
      </c>
      <c r="I64" s="105">
        <f t="shared" si="3"/>
        <v>10</v>
      </c>
      <c r="J64" s="336"/>
      <c r="K64" s="65"/>
      <c r="L64" s="241" t="str">
        <f t="shared" si="4"/>
        <v>ネギ秋まき</v>
      </c>
      <c r="M64" s="198">
        <f t="shared" si="5"/>
        <v>6</v>
      </c>
      <c r="N64" s="198">
        <f t="shared" si="6"/>
        <v>4</v>
      </c>
      <c r="O64" s="199">
        <v>0</v>
      </c>
      <c r="P64" s="200">
        <f t="shared" si="7"/>
        <v>15</v>
      </c>
      <c r="Q64" s="200">
        <f t="shared" si="8"/>
        <v>10</v>
      </c>
      <c r="R64" s="240">
        <v>0</v>
      </c>
    </row>
    <row r="65" spans="1:18" s="131" customFormat="1" ht="17.399999999999999" customHeight="1">
      <c r="A65" s="77"/>
      <c r="B65" s="133" t="s">
        <v>213</v>
      </c>
      <c r="C65" s="85" t="s">
        <v>182</v>
      </c>
      <c r="D65" s="80">
        <v>11</v>
      </c>
      <c r="E65" s="81">
        <f t="shared" si="0"/>
        <v>8</v>
      </c>
      <c r="F65" s="82">
        <f t="shared" si="1"/>
        <v>5</v>
      </c>
      <c r="G65" s="80">
        <v>16</v>
      </c>
      <c r="H65" s="70">
        <f t="shared" si="2"/>
        <v>12</v>
      </c>
      <c r="I65" s="71">
        <f t="shared" si="3"/>
        <v>8</v>
      </c>
      <c r="J65" s="83"/>
      <c r="K65" s="65"/>
      <c r="L65" s="241" t="str">
        <f t="shared" si="4"/>
        <v>ハクサイ秋まき</v>
      </c>
      <c r="M65" s="198">
        <f t="shared" si="5"/>
        <v>8</v>
      </c>
      <c r="N65" s="198">
        <f t="shared" si="6"/>
        <v>5</v>
      </c>
      <c r="O65" s="199">
        <v>0</v>
      </c>
      <c r="P65" s="200">
        <f t="shared" si="7"/>
        <v>12</v>
      </c>
      <c r="Q65" s="200">
        <f t="shared" si="8"/>
        <v>8</v>
      </c>
      <c r="R65" s="240">
        <v>0</v>
      </c>
    </row>
    <row r="66" spans="1:18" s="131" customFormat="1" ht="17.399999999999999" customHeight="1">
      <c r="A66" s="77"/>
      <c r="B66" s="133" t="s">
        <v>214</v>
      </c>
      <c r="C66" s="85" t="s">
        <v>184</v>
      </c>
      <c r="D66" s="80">
        <v>10</v>
      </c>
      <c r="E66" s="81">
        <f t="shared" si="0"/>
        <v>7</v>
      </c>
      <c r="F66" s="82">
        <f t="shared" si="1"/>
        <v>5</v>
      </c>
      <c r="G66" s="80">
        <v>15</v>
      </c>
      <c r="H66" s="70">
        <f t="shared" si="2"/>
        <v>11.25</v>
      </c>
      <c r="I66" s="71">
        <f t="shared" si="3"/>
        <v>7.5</v>
      </c>
      <c r="J66" s="83"/>
      <c r="K66" s="65"/>
      <c r="L66" s="241" t="str">
        <f t="shared" si="4"/>
        <v>葉ショウガ半促成・普通</v>
      </c>
      <c r="M66" s="198">
        <f t="shared" si="5"/>
        <v>7</v>
      </c>
      <c r="N66" s="198">
        <f t="shared" si="6"/>
        <v>5</v>
      </c>
      <c r="O66" s="199">
        <v>0</v>
      </c>
      <c r="P66" s="200">
        <f t="shared" si="7"/>
        <v>11.25</v>
      </c>
      <c r="Q66" s="200">
        <f t="shared" si="8"/>
        <v>7.5</v>
      </c>
      <c r="R66" s="240">
        <v>0</v>
      </c>
    </row>
    <row r="67" spans="1:18" s="131" customFormat="1" ht="17.399999999999999" customHeight="1">
      <c r="A67" s="77"/>
      <c r="B67" s="166" t="s">
        <v>215</v>
      </c>
      <c r="C67" s="86" t="s">
        <v>216</v>
      </c>
      <c r="D67" s="87">
        <v>3</v>
      </c>
      <c r="E67" s="88">
        <f t="shared" ref="E67:E108" si="9">ROUNDDOWN($D67*0.75,0)</f>
        <v>2</v>
      </c>
      <c r="F67" s="89">
        <f t="shared" ref="F67:F108" si="10">ROUNDDOWN($D67/2,0)</f>
        <v>1</v>
      </c>
      <c r="G67" s="87">
        <v>14</v>
      </c>
      <c r="H67" s="90">
        <f t="shared" ref="H67:H108" si="11">G67*0.75</f>
        <v>10.5</v>
      </c>
      <c r="I67" s="91">
        <f t="shared" ref="I67:I108" si="12">G67/2</f>
        <v>7</v>
      </c>
      <c r="J67" s="92"/>
      <c r="K67" s="65"/>
      <c r="L67" s="241" t="str">
        <f t="shared" si="4"/>
        <v>葉ダイコン春まき</v>
      </c>
      <c r="M67" s="198">
        <f t="shared" si="5"/>
        <v>2</v>
      </c>
      <c r="N67" s="198">
        <f t="shared" si="6"/>
        <v>1</v>
      </c>
      <c r="O67" s="199">
        <v>0</v>
      </c>
      <c r="P67" s="200">
        <f t="shared" si="7"/>
        <v>10.5</v>
      </c>
      <c r="Q67" s="200">
        <f t="shared" si="8"/>
        <v>7</v>
      </c>
      <c r="R67" s="240">
        <v>0</v>
      </c>
    </row>
    <row r="68" spans="1:18" s="131" customFormat="1" ht="17.399999999999999" customHeight="1">
      <c r="A68" s="77"/>
      <c r="B68" s="143" t="s">
        <v>215</v>
      </c>
      <c r="C68" s="100" t="s">
        <v>182</v>
      </c>
      <c r="D68" s="101">
        <v>2</v>
      </c>
      <c r="E68" s="102">
        <f t="shared" si="9"/>
        <v>1</v>
      </c>
      <c r="F68" s="103">
        <f t="shared" si="10"/>
        <v>1</v>
      </c>
      <c r="G68" s="101">
        <v>14</v>
      </c>
      <c r="H68" s="104">
        <f t="shared" si="11"/>
        <v>10.5</v>
      </c>
      <c r="I68" s="105">
        <f t="shared" si="12"/>
        <v>7</v>
      </c>
      <c r="J68" s="106"/>
      <c r="K68" s="65"/>
      <c r="L68" s="241" t="str">
        <f t="shared" si="4"/>
        <v>葉ダイコン秋まき</v>
      </c>
      <c r="M68" s="198">
        <f t="shared" si="5"/>
        <v>1</v>
      </c>
      <c r="N68" s="198">
        <f t="shared" si="6"/>
        <v>1</v>
      </c>
      <c r="O68" s="199">
        <v>0</v>
      </c>
      <c r="P68" s="200">
        <f t="shared" si="7"/>
        <v>10.5</v>
      </c>
      <c r="Q68" s="200">
        <f t="shared" si="8"/>
        <v>7</v>
      </c>
      <c r="R68" s="240">
        <v>0</v>
      </c>
    </row>
    <row r="69" spans="1:18" s="131" customFormat="1" ht="30.75" customHeight="1">
      <c r="A69" s="77"/>
      <c r="B69" s="133" t="s">
        <v>379</v>
      </c>
      <c r="C69" s="126" t="s">
        <v>217</v>
      </c>
      <c r="D69" s="127">
        <v>1</v>
      </c>
      <c r="E69" s="128">
        <v>0</v>
      </c>
      <c r="F69" s="129">
        <v>0</v>
      </c>
      <c r="G69" s="127">
        <v>14</v>
      </c>
      <c r="H69" s="62">
        <v>10.5</v>
      </c>
      <c r="I69" s="63">
        <v>7</v>
      </c>
      <c r="J69" s="64"/>
      <c r="K69" s="65"/>
      <c r="L69" s="241" t="str">
        <f t="shared" si="4"/>
        <v>ビーツ春～秋まき</v>
      </c>
      <c r="M69" s="198">
        <f t="shared" si="5"/>
        <v>0</v>
      </c>
      <c r="N69" s="198">
        <f t="shared" si="6"/>
        <v>0</v>
      </c>
      <c r="O69" s="199">
        <v>0</v>
      </c>
      <c r="P69" s="200">
        <f t="shared" si="7"/>
        <v>10.5</v>
      </c>
      <c r="Q69" s="200">
        <f t="shared" si="8"/>
        <v>7</v>
      </c>
      <c r="R69" s="240">
        <v>0</v>
      </c>
    </row>
    <row r="70" spans="1:18" s="131" customFormat="1" ht="17.399999999999999" customHeight="1">
      <c r="A70" s="77"/>
      <c r="B70" s="133" t="s">
        <v>218</v>
      </c>
      <c r="C70" s="85" t="s">
        <v>219</v>
      </c>
      <c r="D70" s="80">
        <v>13</v>
      </c>
      <c r="E70" s="81">
        <f t="shared" si="9"/>
        <v>9</v>
      </c>
      <c r="F70" s="82">
        <f t="shared" si="10"/>
        <v>6</v>
      </c>
      <c r="G70" s="80">
        <v>20</v>
      </c>
      <c r="H70" s="70">
        <f t="shared" si="11"/>
        <v>15</v>
      </c>
      <c r="I70" s="71">
        <f t="shared" si="12"/>
        <v>10</v>
      </c>
      <c r="J70" s="83"/>
      <c r="K70" s="65"/>
      <c r="L70" s="241" t="str">
        <f t="shared" si="4"/>
        <v>ピーマン早熟</v>
      </c>
      <c r="M70" s="198">
        <f t="shared" si="5"/>
        <v>9</v>
      </c>
      <c r="N70" s="198">
        <f t="shared" si="6"/>
        <v>6</v>
      </c>
      <c r="O70" s="199">
        <v>0</v>
      </c>
      <c r="P70" s="200">
        <f t="shared" si="7"/>
        <v>15</v>
      </c>
      <c r="Q70" s="200">
        <f t="shared" si="8"/>
        <v>10</v>
      </c>
      <c r="R70" s="240">
        <v>0</v>
      </c>
    </row>
    <row r="71" spans="1:18" s="131" customFormat="1" ht="17.399999999999999" customHeight="1">
      <c r="A71" s="77"/>
      <c r="B71" s="166" t="s">
        <v>220</v>
      </c>
      <c r="C71" s="86" t="s">
        <v>210</v>
      </c>
      <c r="D71" s="87">
        <v>5</v>
      </c>
      <c r="E71" s="88">
        <f t="shared" si="9"/>
        <v>3</v>
      </c>
      <c r="F71" s="89">
        <f t="shared" si="10"/>
        <v>2</v>
      </c>
      <c r="G71" s="87">
        <v>16</v>
      </c>
      <c r="H71" s="90">
        <f t="shared" si="11"/>
        <v>12</v>
      </c>
      <c r="I71" s="91">
        <f t="shared" si="12"/>
        <v>8</v>
      </c>
      <c r="J71" s="92"/>
      <c r="K71" s="65"/>
      <c r="L71" s="241" t="str">
        <f t="shared" ref="L71:L108" si="13">$B71&amp;$C71</f>
        <v>非結球レタス春まき</v>
      </c>
      <c r="M71" s="198">
        <f t="shared" ref="M71:M108" si="14">E71</f>
        <v>3</v>
      </c>
      <c r="N71" s="198">
        <f t="shared" ref="N71:N108" si="15">F71</f>
        <v>2</v>
      </c>
      <c r="O71" s="199">
        <v>0</v>
      </c>
      <c r="P71" s="200">
        <f t="shared" ref="P71:P108" si="16">H71</f>
        <v>12</v>
      </c>
      <c r="Q71" s="200">
        <f t="shared" ref="Q71:Q108" si="17">I71</f>
        <v>8</v>
      </c>
      <c r="R71" s="240">
        <v>0</v>
      </c>
    </row>
    <row r="72" spans="1:18" s="131" customFormat="1" ht="17.399999999999999" customHeight="1">
      <c r="A72" s="77"/>
      <c r="B72" s="225" t="s">
        <v>220</v>
      </c>
      <c r="C72" s="108" t="s">
        <v>221</v>
      </c>
      <c r="D72" s="109">
        <v>6</v>
      </c>
      <c r="E72" s="110">
        <f t="shared" si="9"/>
        <v>4</v>
      </c>
      <c r="F72" s="111">
        <f t="shared" si="10"/>
        <v>3</v>
      </c>
      <c r="G72" s="109">
        <v>10</v>
      </c>
      <c r="H72" s="112">
        <f t="shared" si="11"/>
        <v>7.5</v>
      </c>
      <c r="I72" s="113">
        <f t="shared" si="12"/>
        <v>5</v>
      </c>
      <c r="J72" s="114"/>
      <c r="K72" s="65"/>
      <c r="L72" s="241" t="str">
        <f t="shared" si="13"/>
        <v>非結球レタス夏まき</v>
      </c>
      <c r="M72" s="198">
        <f t="shared" si="14"/>
        <v>4</v>
      </c>
      <c r="N72" s="198">
        <f t="shared" si="15"/>
        <v>3</v>
      </c>
      <c r="O72" s="199">
        <v>0</v>
      </c>
      <c r="P72" s="200">
        <f t="shared" si="16"/>
        <v>7.5</v>
      </c>
      <c r="Q72" s="200">
        <f t="shared" si="17"/>
        <v>5</v>
      </c>
      <c r="R72" s="240">
        <v>0</v>
      </c>
    </row>
    <row r="73" spans="1:18" s="131" customFormat="1" ht="17.399999999999999" customHeight="1">
      <c r="A73" s="77"/>
      <c r="B73" s="143" t="s">
        <v>220</v>
      </c>
      <c r="C73" s="100" t="s">
        <v>196</v>
      </c>
      <c r="D73" s="101">
        <v>5</v>
      </c>
      <c r="E73" s="102">
        <f t="shared" si="9"/>
        <v>3</v>
      </c>
      <c r="F73" s="103">
        <f t="shared" si="10"/>
        <v>2</v>
      </c>
      <c r="G73" s="101">
        <v>13</v>
      </c>
      <c r="H73" s="104">
        <f t="shared" si="11"/>
        <v>9.75</v>
      </c>
      <c r="I73" s="105">
        <f t="shared" si="12"/>
        <v>6.5</v>
      </c>
      <c r="J73" s="106"/>
      <c r="K73" s="65"/>
      <c r="L73" s="241" t="str">
        <f t="shared" si="13"/>
        <v>非結球レタス秋まき・冬まき</v>
      </c>
      <c r="M73" s="198">
        <f t="shared" si="14"/>
        <v>3</v>
      </c>
      <c r="N73" s="198">
        <f t="shared" si="15"/>
        <v>2</v>
      </c>
      <c r="O73" s="199">
        <v>0</v>
      </c>
      <c r="P73" s="200">
        <f t="shared" si="16"/>
        <v>9.75</v>
      </c>
      <c r="Q73" s="200">
        <f t="shared" si="17"/>
        <v>6.5</v>
      </c>
      <c r="R73" s="240">
        <v>0</v>
      </c>
    </row>
    <row r="74" spans="1:18" s="131" customFormat="1" ht="17.399999999999999" customHeight="1">
      <c r="A74" s="77" t="s">
        <v>222</v>
      </c>
      <c r="B74" s="227" t="s">
        <v>223</v>
      </c>
      <c r="C74" s="86" t="s">
        <v>190</v>
      </c>
      <c r="D74" s="87">
        <v>10</v>
      </c>
      <c r="E74" s="88">
        <f t="shared" si="9"/>
        <v>7</v>
      </c>
      <c r="F74" s="89">
        <f t="shared" si="10"/>
        <v>5</v>
      </c>
      <c r="G74" s="87">
        <v>25</v>
      </c>
      <c r="H74" s="90">
        <f t="shared" si="11"/>
        <v>18.75</v>
      </c>
      <c r="I74" s="91">
        <f t="shared" si="12"/>
        <v>12.5</v>
      </c>
      <c r="J74" s="92"/>
      <c r="K74" s="65"/>
      <c r="L74" s="241" t="str">
        <f t="shared" si="13"/>
        <v>ブロッコリー春まき</v>
      </c>
      <c r="M74" s="198">
        <f t="shared" si="14"/>
        <v>7</v>
      </c>
      <c r="N74" s="198">
        <f t="shared" si="15"/>
        <v>5</v>
      </c>
      <c r="O74" s="199">
        <v>0</v>
      </c>
      <c r="P74" s="200">
        <f t="shared" si="16"/>
        <v>18.75</v>
      </c>
      <c r="Q74" s="200">
        <f t="shared" si="17"/>
        <v>12.5</v>
      </c>
      <c r="R74" s="240">
        <v>0</v>
      </c>
    </row>
    <row r="75" spans="1:18" s="131" customFormat="1" ht="17.399999999999999" customHeight="1">
      <c r="A75" s="77"/>
      <c r="B75" s="228" t="s">
        <v>223</v>
      </c>
      <c r="C75" s="146" t="s">
        <v>224</v>
      </c>
      <c r="D75" s="147">
        <v>10</v>
      </c>
      <c r="E75" s="148">
        <f t="shared" si="9"/>
        <v>7</v>
      </c>
      <c r="F75" s="149">
        <f t="shared" si="10"/>
        <v>5</v>
      </c>
      <c r="G75" s="147">
        <v>25</v>
      </c>
      <c r="H75" s="150">
        <f t="shared" si="11"/>
        <v>18.75</v>
      </c>
      <c r="I75" s="151">
        <f t="shared" si="12"/>
        <v>12.5</v>
      </c>
      <c r="J75" s="152"/>
      <c r="K75" s="65"/>
      <c r="L75" s="241" t="str">
        <f t="shared" si="13"/>
        <v>ブロッコリー夏まき</v>
      </c>
      <c r="M75" s="198">
        <f t="shared" si="14"/>
        <v>7</v>
      </c>
      <c r="N75" s="198">
        <f t="shared" si="15"/>
        <v>5</v>
      </c>
      <c r="O75" s="199">
        <v>0</v>
      </c>
      <c r="P75" s="200">
        <f t="shared" si="16"/>
        <v>18.75</v>
      </c>
      <c r="Q75" s="200">
        <f t="shared" si="17"/>
        <v>12.5</v>
      </c>
      <c r="R75" s="240">
        <v>0</v>
      </c>
    </row>
    <row r="76" spans="1:18" s="131" customFormat="1" ht="17.399999999999999" customHeight="1">
      <c r="A76" s="77"/>
      <c r="B76" s="229" t="s">
        <v>223</v>
      </c>
      <c r="C76" s="100" t="s">
        <v>192</v>
      </c>
      <c r="D76" s="101">
        <v>6.2</v>
      </c>
      <c r="E76" s="102">
        <f t="shared" si="9"/>
        <v>4</v>
      </c>
      <c r="F76" s="103">
        <f t="shared" si="10"/>
        <v>3</v>
      </c>
      <c r="G76" s="101">
        <v>20</v>
      </c>
      <c r="H76" s="104">
        <f t="shared" si="11"/>
        <v>15</v>
      </c>
      <c r="I76" s="105">
        <f t="shared" si="12"/>
        <v>10</v>
      </c>
      <c r="J76" s="106"/>
      <c r="K76" s="65"/>
      <c r="L76" s="241" t="str">
        <f t="shared" si="13"/>
        <v>ブロッコリー冬まき</v>
      </c>
      <c r="M76" s="198">
        <f t="shared" si="14"/>
        <v>4</v>
      </c>
      <c r="N76" s="198">
        <f t="shared" si="15"/>
        <v>3</v>
      </c>
      <c r="O76" s="199">
        <v>0</v>
      </c>
      <c r="P76" s="200">
        <f t="shared" si="16"/>
        <v>15</v>
      </c>
      <c r="Q76" s="200">
        <f t="shared" si="17"/>
        <v>10</v>
      </c>
      <c r="R76" s="240">
        <v>0</v>
      </c>
    </row>
    <row r="77" spans="1:18" s="131" customFormat="1" ht="17.399999999999999" customHeight="1">
      <c r="A77" s="77"/>
      <c r="B77" s="166" t="s">
        <v>225</v>
      </c>
      <c r="C77" s="86" t="s">
        <v>226</v>
      </c>
      <c r="D77" s="87">
        <v>7</v>
      </c>
      <c r="E77" s="88">
        <f t="shared" si="9"/>
        <v>5</v>
      </c>
      <c r="F77" s="89">
        <f t="shared" si="10"/>
        <v>3</v>
      </c>
      <c r="G77" s="87">
        <v>14</v>
      </c>
      <c r="H77" s="90">
        <f t="shared" si="11"/>
        <v>10.5</v>
      </c>
      <c r="I77" s="91">
        <f t="shared" si="12"/>
        <v>7</v>
      </c>
      <c r="J77" s="92"/>
      <c r="K77" s="65"/>
      <c r="L77" s="241" t="str">
        <f t="shared" si="13"/>
        <v>ホウレンソウ春～初秋まき</v>
      </c>
      <c r="M77" s="198">
        <f t="shared" si="14"/>
        <v>5</v>
      </c>
      <c r="N77" s="198">
        <f t="shared" si="15"/>
        <v>3</v>
      </c>
      <c r="O77" s="199">
        <v>0</v>
      </c>
      <c r="P77" s="200">
        <f t="shared" si="16"/>
        <v>10.5</v>
      </c>
      <c r="Q77" s="200">
        <f t="shared" si="17"/>
        <v>7</v>
      </c>
      <c r="R77" s="240">
        <v>0</v>
      </c>
    </row>
    <row r="78" spans="1:18" s="131" customFormat="1" ht="17.399999999999999" customHeight="1">
      <c r="A78" s="77"/>
      <c r="B78" s="143" t="s">
        <v>225</v>
      </c>
      <c r="C78" s="100" t="s">
        <v>227</v>
      </c>
      <c r="D78" s="101">
        <v>4</v>
      </c>
      <c r="E78" s="102">
        <f t="shared" si="9"/>
        <v>3</v>
      </c>
      <c r="F78" s="103">
        <f t="shared" si="10"/>
        <v>2</v>
      </c>
      <c r="G78" s="101">
        <v>15</v>
      </c>
      <c r="H78" s="104">
        <f t="shared" si="11"/>
        <v>11.25</v>
      </c>
      <c r="I78" s="105">
        <f t="shared" si="12"/>
        <v>7.5</v>
      </c>
      <c r="J78" s="106"/>
      <c r="K78" s="65"/>
      <c r="L78" s="241" t="str">
        <f t="shared" si="13"/>
        <v>ホウレンソウ秋まき・冬まき</v>
      </c>
      <c r="M78" s="198">
        <f t="shared" si="14"/>
        <v>3</v>
      </c>
      <c r="N78" s="198">
        <f t="shared" si="15"/>
        <v>2</v>
      </c>
      <c r="O78" s="199">
        <v>0</v>
      </c>
      <c r="P78" s="200">
        <f t="shared" si="16"/>
        <v>11.25</v>
      </c>
      <c r="Q78" s="200">
        <f t="shared" si="17"/>
        <v>7.5</v>
      </c>
      <c r="R78" s="240">
        <v>0</v>
      </c>
    </row>
    <row r="79" spans="1:18" s="131" customFormat="1" ht="17.399999999999999" customHeight="1">
      <c r="A79" s="77"/>
      <c r="B79" s="166" t="s">
        <v>228</v>
      </c>
      <c r="C79" s="86" t="s">
        <v>229</v>
      </c>
      <c r="D79" s="87">
        <v>5</v>
      </c>
      <c r="E79" s="88">
        <f t="shared" si="9"/>
        <v>3</v>
      </c>
      <c r="F79" s="89">
        <f t="shared" si="10"/>
        <v>2</v>
      </c>
      <c r="G79" s="87">
        <v>14</v>
      </c>
      <c r="H79" s="90">
        <f t="shared" si="11"/>
        <v>10.5</v>
      </c>
      <c r="I79" s="91">
        <f t="shared" si="12"/>
        <v>7</v>
      </c>
      <c r="J79" s="92"/>
      <c r="K79" s="65"/>
      <c r="L79" s="241" t="str">
        <f t="shared" si="13"/>
        <v>ミズナ春～秋まき</v>
      </c>
      <c r="M79" s="198">
        <f t="shared" si="14"/>
        <v>3</v>
      </c>
      <c r="N79" s="198">
        <f t="shared" si="15"/>
        <v>2</v>
      </c>
      <c r="O79" s="199">
        <v>0</v>
      </c>
      <c r="P79" s="200">
        <f t="shared" si="16"/>
        <v>10.5</v>
      </c>
      <c r="Q79" s="200">
        <f t="shared" si="17"/>
        <v>7</v>
      </c>
      <c r="R79" s="240">
        <v>0</v>
      </c>
    </row>
    <row r="80" spans="1:18" s="131" customFormat="1" ht="17.399999999999999" customHeight="1">
      <c r="A80" s="77"/>
      <c r="B80" s="143" t="s">
        <v>228</v>
      </c>
      <c r="C80" s="100" t="s">
        <v>192</v>
      </c>
      <c r="D80" s="101">
        <v>4</v>
      </c>
      <c r="E80" s="102">
        <f t="shared" si="9"/>
        <v>3</v>
      </c>
      <c r="F80" s="103">
        <f t="shared" si="10"/>
        <v>2</v>
      </c>
      <c r="G80" s="101">
        <v>8</v>
      </c>
      <c r="H80" s="104">
        <f t="shared" si="11"/>
        <v>6</v>
      </c>
      <c r="I80" s="105">
        <f t="shared" si="12"/>
        <v>4</v>
      </c>
      <c r="J80" s="106"/>
      <c r="K80" s="65"/>
      <c r="L80" s="241" t="str">
        <f t="shared" si="13"/>
        <v>ミズナ冬まき</v>
      </c>
      <c r="M80" s="198">
        <f t="shared" si="14"/>
        <v>3</v>
      </c>
      <c r="N80" s="198">
        <f t="shared" si="15"/>
        <v>2</v>
      </c>
      <c r="O80" s="199">
        <v>0</v>
      </c>
      <c r="P80" s="200">
        <f t="shared" si="16"/>
        <v>6</v>
      </c>
      <c r="Q80" s="200">
        <f t="shared" si="17"/>
        <v>4</v>
      </c>
      <c r="R80" s="240">
        <v>0</v>
      </c>
    </row>
    <row r="81" spans="1:18" s="131" customFormat="1" ht="17.399999999999999" customHeight="1">
      <c r="A81" s="77"/>
      <c r="B81" s="224" t="s">
        <v>40</v>
      </c>
      <c r="C81" s="86" t="s">
        <v>197</v>
      </c>
      <c r="D81" s="87">
        <v>36</v>
      </c>
      <c r="E81" s="88">
        <f t="shared" si="9"/>
        <v>27</v>
      </c>
      <c r="F81" s="89">
        <f t="shared" si="10"/>
        <v>18</v>
      </c>
      <c r="G81" s="87">
        <v>30</v>
      </c>
      <c r="H81" s="90">
        <f t="shared" si="11"/>
        <v>22.5</v>
      </c>
      <c r="I81" s="91">
        <f t="shared" si="12"/>
        <v>15</v>
      </c>
      <c r="J81" s="92" t="s">
        <v>198</v>
      </c>
      <c r="K81" s="65"/>
      <c r="L81" s="241" t="str">
        <f t="shared" si="13"/>
        <v>ミニトマト促成（施設）</v>
      </c>
      <c r="M81" s="198">
        <f t="shared" si="14"/>
        <v>27</v>
      </c>
      <c r="N81" s="198">
        <f t="shared" si="15"/>
        <v>18</v>
      </c>
      <c r="O81" s="199">
        <v>0</v>
      </c>
      <c r="P81" s="200">
        <f t="shared" si="16"/>
        <v>22.5</v>
      </c>
      <c r="Q81" s="200">
        <f t="shared" si="17"/>
        <v>15</v>
      </c>
      <c r="R81" s="240">
        <v>0</v>
      </c>
    </row>
    <row r="82" spans="1:18" s="131" customFormat="1" ht="17.399999999999999" customHeight="1">
      <c r="A82" s="77"/>
      <c r="B82" s="226" t="s">
        <v>40</v>
      </c>
      <c r="C82" s="108" t="s">
        <v>199</v>
      </c>
      <c r="D82" s="109">
        <v>17</v>
      </c>
      <c r="E82" s="110">
        <f t="shared" si="9"/>
        <v>12</v>
      </c>
      <c r="F82" s="111">
        <f t="shared" si="10"/>
        <v>8</v>
      </c>
      <c r="G82" s="109">
        <v>30</v>
      </c>
      <c r="H82" s="112">
        <f t="shared" si="11"/>
        <v>22.5</v>
      </c>
      <c r="I82" s="113">
        <f t="shared" si="12"/>
        <v>15</v>
      </c>
      <c r="J82" s="114" t="s">
        <v>198</v>
      </c>
      <c r="K82" s="65"/>
      <c r="L82" s="241" t="str">
        <f t="shared" si="13"/>
        <v>ミニトマト半促成（施設）</v>
      </c>
      <c r="M82" s="198">
        <f t="shared" si="14"/>
        <v>12</v>
      </c>
      <c r="N82" s="198">
        <f t="shared" si="15"/>
        <v>8</v>
      </c>
      <c r="O82" s="199">
        <v>0</v>
      </c>
      <c r="P82" s="200">
        <f t="shared" si="16"/>
        <v>22.5</v>
      </c>
      <c r="Q82" s="200">
        <f t="shared" si="17"/>
        <v>15</v>
      </c>
      <c r="R82" s="240">
        <v>0</v>
      </c>
    </row>
    <row r="83" spans="1:18" s="131" customFormat="1" ht="17.399999999999999" customHeight="1">
      <c r="A83" s="77"/>
      <c r="B83" s="226" t="s">
        <v>40</v>
      </c>
      <c r="C83" s="108" t="s">
        <v>156</v>
      </c>
      <c r="D83" s="109">
        <v>17</v>
      </c>
      <c r="E83" s="110">
        <f t="shared" si="9"/>
        <v>12</v>
      </c>
      <c r="F83" s="111">
        <f t="shared" si="10"/>
        <v>8</v>
      </c>
      <c r="G83" s="109">
        <v>25</v>
      </c>
      <c r="H83" s="112">
        <f t="shared" si="11"/>
        <v>18.75</v>
      </c>
      <c r="I83" s="113">
        <f t="shared" si="12"/>
        <v>12.5</v>
      </c>
      <c r="J83" s="114" t="s">
        <v>198</v>
      </c>
      <c r="K83" s="65"/>
      <c r="L83" s="241" t="str">
        <f t="shared" si="13"/>
        <v>ミニトマト早熟・普通</v>
      </c>
      <c r="M83" s="198">
        <f t="shared" si="14"/>
        <v>12</v>
      </c>
      <c r="N83" s="198">
        <f t="shared" si="15"/>
        <v>8</v>
      </c>
      <c r="O83" s="199">
        <v>0</v>
      </c>
      <c r="P83" s="200">
        <f t="shared" si="16"/>
        <v>18.75</v>
      </c>
      <c r="Q83" s="200">
        <f t="shared" si="17"/>
        <v>12.5</v>
      </c>
      <c r="R83" s="240">
        <v>0</v>
      </c>
    </row>
    <row r="84" spans="1:18" s="131" customFormat="1" ht="17.399999999999999" customHeight="1">
      <c r="A84" s="77"/>
      <c r="B84" s="226" t="s">
        <v>40</v>
      </c>
      <c r="C84" s="108" t="s">
        <v>157</v>
      </c>
      <c r="D84" s="109">
        <v>17</v>
      </c>
      <c r="E84" s="110">
        <f t="shared" si="9"/>
        <v>12</v>
      </c>
      <c r="F84" s="111">
        <f t="shared" si="10"/>
        <v>8</v>
      </c>
      <c r="G84" s="109">
        <v>15</v>
      </c>
      <c r="H84" s="112">
        <f t="shared" si="11"/>
        <v>11.25</v>
      </c>
      <c r="I84" s="113">
        <f t="shared" si="12"/>
        <v>7.5</v>
      </c>
      <c r="J84" s="114" t="s">
        <v>198</v>
      </c>
      <c r="K84" s="65"/>
      <c r="L84" s="241" t="str">
        <f t="shared" si="13"/>
        <v>ミニトマト抑制（施設）</v>
      </c>
      <c r="M84" s="198">
        <f t="shared" si="14"/>
        <v>12</v>
      </c>
      <c r="N84" s="198">
        <f t="shared" si="15"/>
        <v>8</v>
      </c>
      <c r="O84" s="199">
        <v>0</v>
      </c>
      <c r="P84" s="200">
        <f t="shared" si="16"/>
        <v>11.25</v>
      </c>
      <c r="Q84" s="200">
        <f t="shared" si="17"/>
        <v>7.5</v>
      </c>
      <c r="R84" s="240">
        <v>0</v>
      </c>
    </row>
    <row r="85" spans="1:18" s="131" customFormat="1" ht="26.4">
      <c r="A85" s="77"/>
      <c r="B85" s="57" t="s">
        <v>40</v>
      </c>
      <c r="C85" s="100" t="s">
        <v>200</v>
      </c>
      <c r="D85" s="101">
        <v>11</v>
      </c>
      <c r="E85" s="102">
        <f t="shared" si="9"/>
        <v>8</v>
      </c>
      <c r="F85" s="103">
        <f t="shared" si="10"/>
        <v>5</v>
      </c>
      <c r="G85" s="101">
        <v>40</v>
      </c>
      <c r="H85" s="104">
        <f t="shared" si="11"/>
        <v>30</v>
      </c>
      <c r="I85" s="105">
        <f t="shared" si="12"/>
        <v>20</v>
      </c>
      <c r="J85" s="144" t="s">
        <v>201</v>
      </c>
      <c r="K85" s="65"/>
      <c r="L85" s="241" t="str">
        <f t="shared" si="13"/>
        <v>ミニトマト小笠原（施設）</v>
      </c>
      <c r="M85" s="198">
        <f t="shared" si="14"/>
        <v>8</v>
      </c>
      <c r="N85" s="198">
        <f t="shared" si="15"/>
        <v>5</v>
      </c>
      <c r="O85" s="199">
        <v>0</v>
      </c>
      <c r="P85" s="200">
        <f t="shared" si="16"/>
        <v>30</v>
      </c>
      <c r="Q85" s="200">
        <f t="shared" si="17"/>
        <v>20</v>
      </c>
      <c r="R85" s="240">
        <v>0</v>
      </c>
    </row>
    <row r="86" spans="1:18" s="131" customFormat="1" ht="17.399999999999999" customHeight="1">
      <c r="A86" s="107"/>
      <c r="B86" s="133" t="s">
        <v>230</v>
      </c>
      <c r="C86" s="85" t="s">
        <v>131</v>
      </c>
      <c r="D86" s="80">
        <v>0</v>
      </c>
      <c r="E86" s="153" t="s">
        <v>231</v>
      </c>
      <c r="F86" s="154" t="s">
        <v>232</v>
      </c>
      <c r="G86" s="80">
        <v>0</v>
      </c>
      <c r="H86" s="155" t="s">
        <v>232</v>
      </c>
      <c r="I86" s="156" t="s">
        <v>232</v>
      </c>
      <c r="J86" s="83" t="s">
        <v>233</v>
      </c>
      <c r="K86" s="65"/>
      <c r="L86" s="241" t="str">
        <f t="shared" si="13"/>
        <v>モミジガサ普通</v>
      </c>
      <c r="M86" s="198" t="str">
        <f t="shared" si="14"/>
        <v>-</v>
      </c>
      <c r="N86" s="198" t="str">
        <f t="shared" si="15"/>
        <v>-</v>
      </c>
      <c r="O86" s="199">
        <v>0</v>
      </c>
      <c r="P86" s="200" t="str">
        <f t="shared" si="16"/>
        <v>-</v>
      </c>
      <c r="Q86" s="200" t="str">
        <f t="shared" si="17"/>
        <v>-</v>
      </c>
      <c r="R86" s="240">
        <v>0</v>
      </c>
    </row>
    <row r="87" spans="1:18" s="131" customFormat="1" ht="17.399999999999999" customHeight="1">
      <c r="A87" s="107"/>
      <c r="B87" s="143" t="s">
        <v>234</v>
      </c>
      <c r="C87" s="126" t="s">
        <v>156</v>
      </c>
      <c r="D87" s="127">
        <v>2</v>
      </c>
      <c r="E87" s="128">
        <f t="shared" si="9"/>
        <v>1</v>
      </c>
      <c r="F87" s="129">
        <f t="shared" si="10"/>
        <v>1</v>
      </c>
      <c r="G87" s="127">
        <v>14</v>
      </c>
      <c r="H87" s="62">
        <f t="shared" si="11"/>
        <v>10.5</v>
      </c>
      <c r="I87" s="63">
        <f t="shared" si="12"/>
        <v>7</v>
      </c>
      <c r="J87" s="64"/>
      <c r="K87" s="65"/>
      <c r="L87" s="241" t="str">
        <f t="shared" si="13"/>
        <v>モロヘイヤ早熟・普通</v>
      </c>
      <c r="M87" s="198">
        <f t="shared" si="14"/>
        <v>1</v>
      </c>
      <c r="N87" s="198">
        <f t="shared" si="15"/>
        <v>1</v>
      </c>
      <c r="O87" s="199">
        <v>0</v>
      </c>
      <c r="P87" s="200">
        <f t="shared" si="16"/>
        <v>10.5</v>
      </c>
      <c r="Q87" s="200">
        <f t="shared" si="17"/>
        <v>7</v>
      </c>
      <c r="R87" s="240">
        <v>0</v>
      </c>
    </row>
    <row r="88" spans="1:18" s="131" customFormat="1" ht="17.399999999999999" customHeight="1">
      <c r="A88" s="77"/>
      <c r="B88" s="133" t="s">
        <v>235</v>
      </c>
      <c r="C88" s="85" t="s">
        <v>134</v>
      </c>
      <c r="D88" s="94">
        <v>8</v>
      </c>
      <c r="E88" s="81">
        <f t="shared" si="9"/>
        <v>6</v>
      </c>
      <c r="F88" s="82">
        <f t="shared" si="10"/>
        <v>4</v>
      </c>
      <c r="G88" s="94">
        <v>20</v>
      </c>
      <c r="H88" s="70">
        <f t="shared" si="11"/>
        <v>15</v>
      </c>
      <c r="I88" s="71">
        <f t="shared" si="12"/>
        <v>10</v>
      </c>
      <c r="J88" s="83" t="s">
        <v>236</v>
      </c>
      <c r="K88" s="65"/>
      <c r="L88" s="241" t="str">
        <f t="shared" si="13"/>
        <v>ヤマノイモ普通</v>
      </c>
      <c r="M88" s="198">
        <f t="shared" si="14"/>
        <v>6</v>
      </c>
      <c r="N88" s="198">
        <f t="shared" si="15"/>
        <v>4</v>
      </c>
      <c r="O88" s="199">
        <v>0</v>
      </c>
      <c r="P88" s="200">
        <f t="shared" si="16"/>
        <v>15</v>
      </c>
      <c r="Q88" s="200">
        <f t="shared" si="17"/>
        <v>10</v>
      </c>
      <c r="R88" s="240">
        <v>0</v>
      </c>
    </row>
    <row r="89" spans="1:18" s="131" customFormat="1" ht="21" customHeight="1">
      <c r="A89" s="134"/>
      <c r="B89" s="133" t="s">
        <v>237</v>
      </c>
      <c r="C89" s="85" t="s">
        <v>131</v>
      </c>
      <c r="D89" s="80">
        <v>4</v>
      </c>
      <c r="E89" s="81">
        <f>ROUNDDOWN($D89*0.75,0)</f>
        <v>3</v>
      </c>
      <c r="F89" s="82">
        <f>ROUNDDOWN($D89/2,0)</f>
        <v>2</v>
      </c>
      <c r="G89" s="80">
        <v>5</v>
      </c>
      <c r="H89" s="70">
        <f>G89*0.75</f>
        <v>3.75</v>
      </c>
      <c r="I89" s="71">
        <f>G89/2</f>
        <v>2.5</v>
      </c>
      <c r="J89" s="83"/>
      <c r="K89" s="65"/>
      <c r="L89" s="241" t="str">
        <f t="shared" si="13"/>
        <v>ラッカセイ普通</v>
      </c>
      <c r="M89" s="198">
        <f t="shared" si="14"/>
        <v>3</v>
      </c>
      <c r="N89" s="198">
        <f t="shared" si="15"/>
        <v>2</v>
      </c>
      <c r="O89" s="199">
        <v>0</v>
      </c>
      <c r="P89" s="200">
        <f t="shared" si="16"/>
        <v>3.75</v>
      </c>
      <c r="Q89" s="200">
        <f t="shared" si="17"/>
        <v>2.5</v>
      </c>
      <c r="R89" s="240">
        <v>0</v>
      </c>
    </row>
    <row r="90" spans="1:18" s="131" customFormat="1" ht="17.399999999999999" customHeight="1" thickBot="1">
      <c r="A90" s="77"/>
      <c r="B90" s="133" t="s">
        <v>238</v>
      </c>
      <c r="C90" s="85" t="s">
        <v>239</v>
      </c>
      <c r="D90" s="157">
        <v>3</v>
      </c>
      <c r="E90" s="81">
        <f>ROUNDDOWN($D90*0.75,0)</f>
        <v>2</v>
      </c>
      <c r="F90" s="82">
        <f>ROUNDDOWN($D90/2,0)</f>
        <v>1</v>
      </c>
      <c r="G90" s="157">
        <v>20</v>
      </c>
      <c r="H90" s="70">
        <f>G90*0.75</f>
        <v>15</v>
      </c>
      <c r="I90" s="71">
        <f>G90/2</f>
        <v>10</v>
      </c>
      <c r="J90" s="83"/>
      <c r="K90" s="65"/>
      <c r="L90" s="241" t="str">
        <f t="shared" si="13"/>
        <v>ラッキョウ普通（１年掘り）</v>
      </c>
      <c r="M90" s="198">
        <f t="shared" si="14"/>
        <v>2</v>
      </c>
      <c r="N90" s="198">
        <f t="shared" si="15"/>
        <v>1</v>
      </c>
      <c r="O90" s="199">
        <v>0</v>
      </c>
      <c r="P90" s="200">
        <f t="shared" si="16"/>
        <v>15</v>
      </c>
      <c r="Q90" s="200">
        <f t="shared" si="17"/>
        <v>10</v>
      </c>
      <c r="R90" s="240">
        <v>0</v>
      </c>
    </row>
    <row r="91" spans="1:18" s="131" customFormat="1" ht="17.399999999999999" customHeight="1">
      <c r="A91" s="77" t="s">
        <v>240</v>
      </c>
      <c r="B91" s="133" t="s">
        <v>241</v>
      </c>
      <c r="C91" s="85" t="s">
        <v>242</v>
      </c>
      <c r="D91" s="80">
        <v>8</v>
      </c>
      <c r="E91" s="81">
        <f t="shared" si="9"/>
        <v>6</v>
      </c>
      <c r="F91" s="82">
        <f t="shared" si="10"/>
        <v>4</v>
      </c>
      <c r="G91" s="80">
        <v>14</v>
      </c>
      <c r="H91" s="70">
        <f t="shared" si="11"/>
        <v>10.5</v>
      </c>
      <c r="I91" s="71">
        <f t="shared" si="12"/>
        <v>7</v>
      </c>
      <c r="J91" s="83"/>
      <c r="K91" s="65"/>
      <c r="L91" s="241" t="str">
        <f t="shared" si="13"/>
        <v>ルッコラ春まき・秋まき</v>
      </c>
      <c r="M91" s="198">
        <f t="shared" si="14"/>
        <v>6</v>
      </c>
      <c r="N91" s="198">
        <f t="shared" si="15"/>
        <v>4</v>
      </c>
      <c r="O91" s="199">
        <v>0</v>
      </c>
      <c r="P91" s="200">
        <f t="shared" si="16"/>
        <v>10.5</v>
      </c>
      <c r="Q91" s="200">
        <f t="shared" si="17"/>
        <v>7</v>
      </c>
      <c r="R91" s="240">
        <v>0</v>
      </c>
    </row>
    <row r="92" spans="1:18" s="131" customFormat="1" ht="28.5" customHeight="1">
      <c r="A92" s="158" t="s">
        <v>222</v>
      </c>
      <c r="B92" s="224" t="s">
        <v>243</v>
      </c>
      <c r="C92" s="159" t="s">
        <v>413</v>
      </c>
      <c r="D92" s="141">
        <v>8</v>
      </c>
      <c r="E92" s="160">
        <f t="shared" si="9"/>
        <v>6</v>
      </c>
      <c r="F92" s="161">
        <f t="shared" si="10"/>
        <v>4</v>
      </c>
      <c r="G92" s="141">
        <v>12</v>
      </c>
      <c r="H92" s="162">
        <f t="shared" si="11"/>
        <v>9</v>
      </c>
      <c r="I92" s="163">
        <f t="shared" si="12"/>
        <v>6</v>
      </c>
      <c r="J92" s="164"/>
      <c r="K92" s="65"/>
      <c r="L92" s="241" t="str">
        <f t="shared" si="13"/>
        <v>レタス春まき・夏まき・秋まき</v>
      </c>
      <c r="M92" s="198">
        <f t="shared" si="14"/>
        <v>6</v>
      </c>
      <c r="N92" s="198">
        <f t="shared" si="15"/>
        <v>4</v>
      </c>
      <c r="O92" s="199">
        <v>0</v>
      </c>
      <c r="P92" s="200">
        <f t="shared" si="16"/>
        <v>9</v>
      </c>
      <c r="Q92" s="200">
        <f t="shared" si="17"/>
        <v>6</v>
      </c>
      <c r="R92" s="240">
        <v>0</v>
      </c>
    </row>
    <row r="93" spans="1:18" s="131" customFormat="1" ht="18.75" customHeight="1">
      <c r="A93" s="134"/>
      <c r="B93" s="57" t="s">
        <v>378</v>
      </c>
      <c r="C93" s="100" t="s">
        <v>192</v>
      </c>
      <c r="D93" s="101">
        <v>2</v>
      </c>
      <c r="E93" s="102">
        <f t="shared" si="9"/>
        <v>1</v>
      </c>
      <c r="F93" s="103">
        <f t="shared" si="10"/>
        <v>1</v>
      </c>
      <c r="G93" s="101">
        <v>20</v>
      </c>
      <c r="H93" s="104">
        <f t="shared" si="11"/>
        <v>15</v>
      </c>
      <c r="I93" s="105">
        <f t="shared" si="12"/>
        <v>10</v>
      </c>
      <c r="J93" s="106"/>
      <c r="K93" s="65"/>
      <c r="L93" s="241" t="str">
        <f t="shared" si="13"/>
        <v>レタス冬まき</v>
      </c>
      <c r="M93" s="198">
        <f t="shared" si="14"/>
        <v>1</v>
      </c>
      <c r="N93" s="198">
        <f t="shared" si="15"/>
        <v>1</v>
      </c>
      <c r="O93" s="199">
        <v>0</v>
      </c>
      <c r="P93" s="200">
        <f t="shared" si="16"/>
        <v>15</v>
      </c>
      <c r="Q93" s="200">
        <f t="shared" si="17"/>
        <v>10</v>
      </c>
      <c r="R93" s="240">
        <v>0</v>
      </c>
    </row>
    <row r="94" spans="1:18" s="131" customFormat="1" ht="17.399999999999999" customHeight="1">
      <c r="A94" s="56"/>
      <c r="B94" s="67" t="s">
        <v>244</v>
      </c>
      <c r="C94" s="126"/>
      <c r="D94" s="127">
        <v>10</v>
      </c>
      <c r="E94" s="128">
        <f t="shared" si="9"/>
        <v>7</v>
      </c>
      <c r="F94" s="129">
        <f t="shared" si="10"/>
        <v>5</v>
      </c>
      <c r="G94" s="127">
        <v>24</v>
      </c>
      <c r="H94" s="62">
        <f t="shared" si="11"/>
        <v>18</v>
      </c>
      <c r="I94" s="63">
        <f t="shared" si="12"/>
        <v>12</v>
      </c>
      <c r="J94" s="64"/>
      <c r="K94" s="65"/>
      <c r="L94" s="241" t="str">
        <f t="shared" si="13"/>
        <v>イチジク</v>
      </c>
      <c r="M94" s="198">
        <f t="shared" si="14"/>
        <v>7</v>
      </c>
      <c r="N94" s="198">
        <f t="shared" si="15"/>
        <v>5</v>
      </c>
      <c r="O94" s="199">
        <v>0</v>
      </c>
      <c r="P94" s="200">
        <f t="shared" si="16"/>
        <v>18</v>
      </c>
      <c r="Q94" s="200">
        <f t="shared" si="17"/>
        <v>12</v>
      </c>
      <c r="R94" s="240">
        <v>0</v>
      </c>
    </row>
    <row r="95" spans="1:18" s="131" customFormat="1" ht="17.399999999999999" customHeight="1">
      <c r="A95" s="77"/>
      <c r="B95" s="67" t="s">
        <v>245</v>
      </c>
      <c r="C95" s="85"/>
      <c r="D95" s="80">
        <v>8</v>
      </c>
      <c r="E95" s="81">
        <f t="shared" si="9"/>
        <v>6</v>
      </c>
      <c r="F95" s="82">
        <f t="shared" si="10"/>
        <v>4</v>
      </c>
      <c r="G95" s="80">
        <v>18</v>
      </c>
      <c r="H95" s="70">
        <f t="shared" si="11"/>
        <v>13.5</v>
      </c>
      <c r="I95" s="71">
        <f t="shared" si="12"/>
        <v>9</v>
      </c>
      <c r="J95" s="83"/>
      <c r="K95" s="65"/>
      <c r="L95" s="241" t="str">
        <f t="shared" si="13"/>
        <v>ウメ</v>
      </c>
      <c r="M95" s="198">
        <f t="shared" si="14"/>
        <v>6</v>
      </c>
      <c r="N95" s="198">
        <f t="shared" si="15"/>
        <v>4</v>
      </c>
      <c r="O95" s="199">
        <v>0</v>
      </c>
      <c r="P95" s="200">
        <f t="shared" si="16"/>
        <v>13.5</v>
      </c>
      <c r="Q95" s="200">
        <f t="shared" si="17"/>
        <v>9</v>
      </c>
      <c r="R95" s="240">
        <v>0</v>
      </c>
    </row>
    <row r="96" spans="1:18" s="131" customFormat="1" ht="17.399999999999999" customHeight="1">
      <c r="A96" s="77"/>
      <c r="B96" s="67" t="s">
        <v>246</v>
      </c>
      <c r="C96" s="85"/>
      <c r="D96" s="80">
        <v>13</v>
      </c>
      <c r="E96" s="81">
        <f t="shared" si="9"/>
        <v>9</v>
      </c>
      <c r="F96" s="82">
        <f t="shared" si="10"/>
        <v>6</v>
      </c>
      <c r="G96" s="80">
        <v>25</v>
      </c>
      <c r="H96" s="70">
        <f t="shared" si="11"/>
        <v>18.75</v>
      </c>
      <c r="I96" s="71">
        <f t="shared" si="12"/>
        <v>12.5</v>
      </c>
      <c r="J96" s="83"/>
      <c r="K96" s="65"/>
      <c r="L96" s="241" t="str">
        <f t="shared" si="13"/>
        <v>温州ミカン</v>
      </c>
      <c r="M96" s="198">
        <f t="shared" si="14"/>
        <v>9</v>
      </c>
      <c r="N96" s="198">
        <f t="shared" si="15"/>
        <v>6</v>
      </c>
      <c r="O96" s="199">
        <v>0</v>
      </c>
      <c r="P96" s="200">
        <f t="shared" si="16"/>
        <v>18.75</v>
      </c>
      <c r="Q96" s="200">
        <f t="shared" si="17"/>
        <v>12.5</v>
      </c>
      <c r="R96" s="240">
        <v>0</v>
      </c>
    </row>
    <row r="97" spans="1:18" s="131" customFormat="1" ht="17.399999999999999" customHeight="1">
      <c r="A97" s="77" t="s">
        <v>247</v>
      </c>
      <c r="B97" s="133" t="s">
        <v>248</v>
      </c>
      <c r="C97" s="85"/>
      <c r="D97" s="80">
        <v>10</v>
      </c>
      <c r="E97" s="81">
        <f t="shared" si="9"/>
        <v>7</v>
      </c>
      <c r="F97" s="82">
        <f t="shared" si="10"/>
        <v>5</v>
      </c>
      <c r="G97" s="80">
        <v>14</v>
      </c>
      <c r="H97" s="70">
        <f t="shared" si="11"/>
        <v>10.5</v>
      </c>
      <c r="I97" s="71">
        <f t="shared" si="12"/>
        <v>7</v>
      </c>
      <c r="J97" s="83"/>
      <c r="K97" s="65"/>
      <c r="L97" s="241" t="str">
        <f t="shared" si="13"/>
        <v>カキ</v>
      </c>
      <c r="M97" s="198">
        <f t="shared" si="14"/>
        <v>7</v>
      </c>
      <c r="N97" s="198">
        <f t="shared" si="15"/>
        <v>5</v>
      </c>
      <c r="O97" s="199">
        <v>0</v>
      </c>
      <c r="P97" s="200">
        <f t="shared" si="16"/>
        <v>10.5</v>
      </c>
      <c r="Q97" s="200">
        <f t="shared" si="17"/>
        <v>7</v>
      </c>
      <c r="R97" s="240">
        <v>0</v>
      </c>
    </row>
    <row r="98" spans="1:18" s="131" customFormat="1" ht="17.399999999999999" customHeight="1">
      <c r="A98" s="77"/>
      <c r="B98" s="165" t="s">
        <v>249</v>
      </c>
      <c r="C98" s="85"/>
      <c r="D98" s="80">
        <v>11</v>
      </c>
      <c r="E98" s="81">
        <f t="shared" si="9"/>
        <v>8</v>
      </c>
      <c r="F98" s="82">
        <f t="shared" si="10"/>
        <v>5</v>
      </c>
      <c r="G98" s="80">
        <v>16</v>
      </c>
      <c r="H98" s="70">
        <f t="shared" si="11"/>
        <v>12</v>
      </c>
      <c r="I98" s="71">
        <f t="shared" si="12"/>
        <v>8</v>
      </c>
      <c r="J98" s="83"/>
      <c r="K98" s="65"/>
      <c r="L98" s="241" t="str">
        <f t="shared" si="13"/>
        <v>キウイフルーツ</v>
      </c>
      <c r="M98" s="198">
        <f t="shared" si="14"/>
        <v>8</v>
      </c>
      <c r="N98" s="198">
        <f t="shared" si="15"/>
        <v>5</v>
      </c>
      <c r="O98" s="199">
        <v>0</v>
      </c>
      <c r="P98" s="200">
        <f t="shared" si="16"/>
        <v>12</v>
      </c>
      <c r="Q98" s="200">
        <f t="shared" si="17"/>
        <v>8</v>
      </c>
      <c r="R98" s="240">
        <v>0</v>
      </c>
    </row>
    <row r="99" spans="1:18" s="131" customFormat="1" ht="17.399999999999999" customHeight="1">
      <c r="A99" s="77"/>
      <c r="B99" s="133" t="s">
        <v>250</v>
      </c>
      <c r="C99" s="85"/>
      <c r="D99" s="80">
        <v>4</v>
      </c>
      <c r="E99" s="81">
        <f t="shared" si="9"/>
        <v>3</v>
      </c>
      <c r="F99" s="82">
        <f t="shared" si="10"/>
        <v>2</v>
      </c>
      <c r="G99" s="80">
        <v>5</v>
      </c>
      <c r="H99" s="70">
        <f t="shared" si="11"/>
        <v>3.75</v>
      </c>
      <c r="I99" s="71">
        <f t="shared" si="12"/>
        <v>2.5</v>
      </c>
      <c r="J99" s="83"/>
      <c r="K99" s="65"/>
      <c r="L99" s="241" t="str">
        <f t="shared" si="13"/>
        <v>クリ</v>
      </c>
      <c r="M99" s="198">
        <f t="shared" si="14"/>
        <v>3</v>
      </c>
      <c r="N99" s="198">
        <f t="shared" si="15"/>
        <v>2</v>
      </c>
      <c r="O99" s="199">
        <v>0</v>
      </c>
      <c r="P99" s="200">
        <f t="shared" si="16"/>
        <v>3.75</v>
      </c>
      <c r="Q99" s="200">
        <f t="shared" si="17"/>
        <v>2.5</v>
      </c>
      <c r="R99" s="240">
        <v>0</v>
      </c>
    </row>
    <row r="100" spans="1:18" s="131" customFormat="1" ht="17.399999999999999" customHeight="1">
      <c r="A100" s="77"/>
      <c r="B100" s="133" t="s">
        <v>251</v>
      </c>
      <c r="C100" s="85"/>
      <c r="D100" s="80">
        <v>36</v>
      </c>
      <c r="E100" s="81">
        <f t="shared" si="9"/>
        <v>27</v>
      </c>
      <c r="F100" s="82">
        <f t="shared" si="10"/>
        <v>18</v>
      </c>
      <c r="G100" s="80">
        <v>30</v>
      </c>
      <c r="H100" s="70">
        <f t="shared" si="11"/>
        <v>22.5</v>
      </c>
      <c r="I100" s="71">
        <f t="shared" si="12"/>
        <v>15</v>
      </c>
      <c r="J100" s="83"/>
      <c r="K100" s="65"/>
      <c r="L100" s="241" t="str">
        <f t="shared" si="13"/>
        <v>ナシ</v>
      </c>
      <c r="M100" s="198">
        <f t="shared" si="14"/>
        <v>27</v>
      </c>
      <c r="N100" s="198">
        <f t="shared" si="15"/>
        <v>18</v>
      </c>
      <c r="O100" s="199">
        <v>0</v>
      </c>
      <c r="P100" s="200">
        <f t="shared" si="16"/>
        <v>22.5</v>
      </c>
      <c r="Q100" s="200">
        <f t="shared" si="17"/>
        <v>15</v>
      </c>
      <c r="R100" s="240">
        <v>0</v>
      </c>
    </row>
    <row r="101" spans="1:18" s="131" customFormat="1" ht="17.399999999999999" customHeight="1">
      <c r="A101" s="77" t="s">
        <v>252</v>
      </c>
      <c r="B101" s="133" t="s">
        <v>253</v>
      </c>
      <c r="C101" s="85"/>
      <c r="D101" s="80">
        <v>21</v>
      </c>
      <c r="E101" s="81">
        <f t="shared" si="9"/>
        <v>15</v>
      </c>
      <c r="F101" s="82">
        <f t="shared" si="10"/>
        <v>10</v>
      </c>
      <c r="G101" s="80">
        <v>8</v>
      </c>
      <c r="H101" s="70">
        <f t="shared" si="11"/>
        <v>6</v>
      </c>
      <c r="I101" s="71">
        <f t="shared" si="12"/>
        <v>4</v>
      </c>
      <c r="J101" s="83"/>
      <c r="K101" s="65"/>
      <c r="L101" s="241" t="str">
        <f t="shared" si="13"/>
        <v>ブドウ</v>
      </c>
      <c r="M101" s="198">
        <f t="shared" si="14"/>
        <v>15</v>
      </c>
      <c r="N101" s="198">
        <f t="shared" si="15"/>
        <v>10</v>
      </c>
      <c r="O101" s="199">
        <v>0</v>
      </c>
      <c r="P101" s="200">
        <f t="shared" si="16"/>
        <v>6</v>
      </c>
      <c r="Q101" s="200">
        <f t="shared" si="17"/>
        <v>4</v>
      </c>
      <c r="R101" s="240">
        <v>0</v>
      </c>
    </row>
    <row r="102" spans="1:18" s="131" customFormat="1" ht="17.399999999999999" customHeight="1">
      <c r="A102" s="77"/>
      <c r="B102" s="133" t="s">
        <v>254</v>
      </c>
      <c r="C102" s="85"/>
      <c r="D102" s="80">
        <v>4</v>
      </c>
      <c r="E102" s="81">
        <f t="shared" si="9"/>
        <v>3</v>
      </c>
      <c r="F102" s="82">
        <f t="shared" si="10"/>
        <v>2</v>
      </c>
      <c r="G102" s="80">
        <v>10</v>
      </c>
      <c r="H102" s="70">
        <f t="shared" si="11"/>
        <v>7.5</v>
      </c>
      <c r="I102" s="71">
        <f t="shared" si="12"/>
        <v>5</v>
      </c>
      <c r="J102" s="83"/>
      <c r="K102" s="65"/>
      <c r="L102" s="241" t="str">
        <f t="shared" si="13"/>
        <v>ブルーベリー</v>
      </c>
      <c r="M102" s="198">
        <f t="shared" si="14"/>
        <v>3</v>
      </c>
      <c r="N102" s="198">
        <f t="shared" si="15"/>
        <v>2</v>
      </c>
      <c r="O102" s="199">
        <v>0</v>
      </c>
      <c r="P102" s="200">
        <f t="shared" si="16"/>
        <v>7.5</v>
      </c>
      <c r="Q102" s="200">
        <f t="shared" si="17"/>
        <v>5</v>
      </c>
      <c r="R102" s="240">
        <v>0</v>
      </c>
    </row>
    <row r="103" spans="1:18" s="131" customFormat="1" ht="28.5" customHeight="1">
      <c r="A103" s="77"/>
      <c r="B103" s="166" t="s">
        <v>295</v>
      </c>
      <c r="C103" s="93" t="s">
        <v>255</v>
      </c>
      <c r="D103" s="94">
        <v>5</v>
      </c>
      <c r="E103" s="95">
        <f t="shared" si="9"/>
        <v>3</v>
      </c>
      <c r="F103" s="96">
        <f t="shared" si="10"/>
        <v>2</v>
      </c>
      <c r="G103" s="94">
        <v>20</v>
      </c>
      <c r="H103" s="97">
        <f t="shared" si="11"/>
        <v>15</v>
      </c>
      <c r="I103" s="98">
        <f t="shared" si="12"/>
        <v>10</v>
      </c>
      <c r="J103" s="99"/>
      <c r="K103" s="65"/>
      <c r="L103" s="241" t="str">
        <f t="shared" si="13"/>
        <v>パッションフルーツ施設</v>
      </c>
      <c r="M103" s="198">
        <f t="shared" si="14"/>
        <v>3</v>
      </c>
      <c r="N103" s="198">
        <f t="shared" si="15"/>
        <v>2</v>
      </c>
      <c r="O103" s="199">
        <v>0</v>
      </c>
      <c r="P103" s="200">
        <f t="shared" si="16"/>
        <v>15</v>
      </c>
      <c r="Q103" s="200">
        <f t="shared" si="17"/>
        <v>10</v>
      </c>
      <c r="R103" s="240">
        <v>0</v>
      </c>
    </row>
    <row r="104" spans="1:18" s="131" customFormat="1" ht="17.399999999999999" customHeight="1">
      <c r="A104" s="142"/>
      <c r="B104" s="133" t="s">
        <v>256</v>
      </c>
      <c r="C104" s="85"/>
      <c r="D104" s="80">
        <v>6</v>
      </c>
      <c r="E104" s="81">
        <f t="shared" si="9"/>
        <v>4</v>
      </c>
      <c r="F104" s="82">
        <f t="shared" si="10"/>
        <v>3</v>
      </c>
      <c r="G104" s="80">
        <v>18</v>
      </c>
      <c r="H104" s="70">
        <f t="shared" si="11"/>
        <v>13.5</v>
      </c>
      <c r="I104" s="71">
        <f t="shared" si="12"/>
        <v>9</v>
      </c>
      <c r="J104" s="83"/>
      <c r="K104" s="65"/>
      <c r="L104" s="241" t="str">
        <f t="shared" si="13"/>
        <v>ユズ</v>
      </c>
      <c r="M104" s="198">
        <f t="shared" si="14"/>
        <v>4</v>
      </c>
      <c r="N104" s="198">
        <f t="shared" si="15"/>
        <v>3</v>
      </c>
      <c r="O104" s="199">
        <v>0</v>
      </c>
      <c r="P104" s="200">
        <f t="shared" si="16"/>
        <v>13.5</v>
      </c>
      <c r="Q104" s="200">
        <f t="shared" si="17"/>
        <v>9</v>
      </c>
      <c r="R104" s="240">
        <v>0</v>
      </c>
    </row>
    <row r="105" spans="1:18" s="131" customFormat="1" ht="17.399999999999999" customHeight="1">
      <c r="A105" s="142"/>
      <c r="B105" s="133" t="s">
        <v>257</v>
      </c>
      <c r="C105" s="85"/>
      <c r="D105" s="80">
        <v>35</v>
      </c>
      <c r="E105" s="81">
        <f t="shared" si="9"/>
        <v>26</v>
      </c>
      <c r="F105" s="82">
        <f t="shared" si="10"/>
        <v>17</v>
      </c>
      <c r="G105" s="80">
        <v>12</v>
      </c>
      <c r="H105" s="70">
        <f t="shared" si="11"/>
        <v>9</v>
      </c>
      <c r="I105" s="71">
        <f t="shared" si="12"/>
        <v>6</v>
      </c>
      <c r="J105" s="83"/>
      <c r="K105" s="65"/>
      <c r="L105" s="241" t="str">
        <f t="shared" si="13"/>
        <v>リンゴ</v>
      </c>
      <c r="M105" s="198">
        <f t="shared" si="14"/>
        <v>26</v>
      </c>
      <c r="N105" s="198">
        <f t="shared" si="15"/>
        <v>17</v>
      </c>
      <c r="O105" s="199">
        <v>0</v>
      </c>
      <c r="P105" s="200">
        <f t="shared" si="16"/>
        <v>9</v>
      </c>
      <c r="Q105" s="200">
        <f t="shared" si="17"/>
        <v>6</v>
      </c>
      <c r="R105" s="240">
        <v>0</v>
      </c>
    </row>
    <row r="106" spans="1:18" s="131" customFormat="1" ht="28.5" customHeight="1">
      <c r="A106" s="66"/>
      <c r="B106" s="133" t="s">
        <v>258</v>
      </c>
      <c r="C106" s="85" t="s">
        <v>414</v>
      </c>
      <c r="D106" s="80">
        <v>12</v>
      </c>
      <c r="E106" s="81">
        <f t="shared" si="9"/>
        <v>9</v>
      </c>
      <c r="F106" s="82">
        <f t="shared" si="10"/>
        <v>6</v>
      </c>
      <c r="G106" s="80">
        <v>20</v>
      </c>
      <c r="H106" s="70">
        <f t="shared" si="11"/>
        <v>15</v>
      </c>
      <c r="I106" s="71">
        <f t="shared" si="12"/>
        <v>10</v>
      </c>
      <c r="J106" s="83" t="s">
        <v>259</v>
      </c>
      <c r="K106" s="65"/>
      <c r="L106" s="241" t="str">
        <f t="shared" si="13"/>
        <v>レモン露地(島しょを除く)</v>
      </c>
      <c r="M106" s="198">
        <f t="shared" si="14"/>
        <v>9</v>
      </c>
      <c r="N106" s="198">
        <f t="shared" si="15"/>
        <v>6</v>
      </c>
      <c r="O106" s="199">
        <v>0</v>
      </c>
      <c r="P106" s="200">
        <f t="shared" si="16"/>
        <v>15</v>
      </c>
      <c r="Q106" s="200">
        <f t="shared" si="17"/>
        <v>10</v>
      </c>
      <c r="R106" s="240">
        <v>0</v>
      </c>
    </row>
    <row r="107" spans="1:18" s="131" customFormat="1" ht="28.5" customHeight="1">
      <c r="A107" s="310" t="s">
        <v>260</v>
      </c>
      <c r="B107" s="143" t="s">
        <v>334</v>
      </c>
      <c r="C107" s="126"/>
      <c r="D107" s="127">
        <v>1</v>
      </c>
      <c r="E107" s="128">
        <f t="shared" si="9"/>
        <v>0</v>
      </c>
      <c r="F107" s="129">
        <f t="shared" si="10"/>
        <v>0</v>
      </c>
      <c r="G107" s="127">
        <v>2</v>
      </c>
      <c r="H107" s="62">
        <f t="shared" si="11"/>
        <v>1.5</v>
      </c>
      <c r="I107" s="63">
        <f t="shared" si="12"/>
        <v>1</v>
      </c>
      <c r="J107" s="64"/>
      <c r="K107" s="65"/>
      <c r="L107" s="241" t="str">
        <f t="shared" si="13"/>
        <v>食用つばき</v>
      </c>
      <c r="M107" s="201">
        <f t="shared" si="14"/>
        <v>0</v>
      </c>
      <c r="N107" s="201">
        <f t="shared" si="15"/>
        <v>0</v>
      </c>
      <c r="O107" s="202">
        <v>0</v>
      </c>
      <c r="P107" s="203">
        <f t="shared" si="16"/>
        <v>1.5</v>
      </c>
      <c r="Q107" s="203">
        <f t="shared" si="17"/>
        <v>1</v>
      </c>
      <c r="R107" s="242">
        <v>0</v>
      </c>
    </row>
    <row r="108" spans="1:18" s="131" customFormat="1" ht="18" customHeight="1" thickBot="1">
      <c r="A108" s="311"/>
      <c r="B108" s="133" t="s">
        <v>261</v>
      </c>
      <c r="C108" s="85"/>
      <c r="D108" s="157">
        <v>12</v>
      </c>
      <c r="E108" s="81">
        <f t="shared" si="9"/>
        <v>9</v>
      </c>
      <c r="F108" s="82">
        <f t="shared" si="10"/>
        <v>6</v>
      </c>
      <c r="G108" s="157">
        <v>45</v>
      </c>
      <c r="H108" s="70">
        <f t="shared" si="11"/>
        <v>33.75</v>
      </c>
      <c r="I108" s="71">
        <f t="shared" si="12"/>
        <v>22.5</v>
      </c>
      <c r="J108" s="83"/>
      <c r="K108" s="65"/>
      <c r="L108" s="243" t="str">
        <f t="shared" si="13"/>
        <v>茶</v>
      </c>
      <c r="M108" s="244">
        <f t="shared" si="14"/>
        <v>9</v>
      </c>
      <c r="N108" s="244">
        <f t="shared" si="15"/>
        <v>6</v>
      </c>
      <c r="O108" s="245">
        <v>0</v>
      </c>
      <c r="P108" s="246">
        <f t="shared" si="16"/>
        <v>33.75</v>
      </c>
      <c r="Q108" s="246">
        <f t="shared" si="17"/>
        <v>22.5</v>
      </c>
      <c r="R108" s="247">
        <v>0</v>
      </c>
    </row>
    <row r="109" spans="1:18" s="131" customFormat="1" ht="14.25" customHeight="1">
      <c r="A109" s="167"/>
      <c r="B109" s="168"/>
      <c r="C109" s="168"/>
      <c r="D109" s="169"/>
      <c r="E109" s="169"/>
      <c r="F109" s="169"/>
      <c r="G109" s="170"/>
      <c r="H109" s="171"/>
      <c r="I109" s="171"/>
      <c r="J109" s="172"/>
    </row>
    <row r="110" spans="1:18" s="131" customFormat="1" ht="26.25" customHeight="1" thickBot="1">
      <c r="A110" s="44" t="s">
        <v>118</v>
      </c>
      <c r="B110" s="45"/>
      <c r="C110" s="173"/>
      <c r="D110" s="312" t="s">
        <v>119</v>
      </c>
      <c r="E110" s="313"/>
      <c r="F110" s="314"/>
      <c r="G110" s="315" t="s">
        <v>120</v>
      </c>
      <c r="H110" s="316"/>
      <c r="I110" s="317"/>
      <c r="J110" s="174" t="s">
        <v>262</v>
      </c>
    </row>
    <row r="111" spans="1:18" s="131" customFormat="1" ht="33.75" customHeight="1" thickBot="1">
      <c r="A111" s="46" t="s">
        <v>122</v>
      </c>
      <c r="B111" s="47" t="s">
        <v>123</v>
      </c>
      <c r="C111" s="48" t="s">
        <v>124</v>
      </c>
      <c r="D111" s="140" t="s">
        <v>125</v>
      </c>
      <c r="E111" s="175" t="s">
        <v>263</v>
      </c>
      <c r="F111" s="176" t="s">
        <v>264</v>
      </c>
      <c r="G111" s="177" t="s">
        <v>125</v>
      </c>
      <c r="H111" s="177" t="s">
        <v>126</v>
      </c>
      <c r="I111" s="177" t="s">
        <v>127</v>
      </c>
      <c r="J111" s="178" t="s">
        <v>265</v>
      </c>
    </row>
    <row r="112" spans="1:18" s="131" customFormat="1" ht="28.5" customHeight="1" thickBot="1">
      <c r="A112" s="318" t="s">
        <v>266</v>
      </c>
      <c r="B112" s="179" t="s">
        <v>296</v>
      </c>
      <c r="C112" s="180" t="s">
        <v>267</v>
      </c>
      <c r="D112" s="181">
        <v>31</v>
      </c>
      <c r="E112" s="182">
        <f t="shared" ref="E112:E114" si="18">ROUNDDOWN($D112*0.75,0)</f>
        <v>23</v>
      </c>
      <c r="F112" s="183">
        <f t="shared" ref="F112:F114" si="19">ROUNDDOWN($D112/2,0)</f>
        <v>15</v>
      </c>
      <c r="G112" s="321"/>
      <c r="H112" s="322"/>
      <c r="I112" s="323"/>
      <c r="J112" s="184" t="s">
        <v>268</v>
      </c>
    </row>
    <row r="113" spans="1:13" s="131" customFormat="1" ht="28.5" customHeight="1">
      <c r="A113" s="319"/>
      <c r="B113" s="179" t="s">
        <v>297</v>
      </c>
      <c r="C113" s="180" t="s">
        <v>269</v>
      </c>
      <c r="D113" s="185">
        <v>34</v>
      </c>
      <c r="E113" s="182">
        <f t="shared" si="18"/>
        <v>25</v>
      </c>
      <c r="F113" s="183">
        <f t="shared" si="19"/>
        <v>17</v>
      </c>
      <c r="G113" s="324"/>
      <c r="H113" s="325"/>
      <c r="I113" s="326"/>
      <c r="J113" s="184" t="s">
        <v>270</v>
      </c>
    </row>
    <row r="114" spans="1:13" s="131" customFormat="1" ht="28.5" customHeight="1" thickBot="1">
      <c r="A114" s="320"/>
      <c r="B114" s="179" t="s">
        <v>298</v>
      </c>
      <c r="C114" s="180" t="s">
        <v>269</v>
      </c>
      <c r="D114" s="181">
        <v>34</v>
      </c>
      <c r="E114" s="182">
        <f t="shared" si="18"/>
        <v>25</v>
      </c>
      <c r="F114" s="183">
        <f t="shared" si="19"/>
        <v>17</v>
      </c>
      <c r="G114" s="327"/>
      <c r="H114" s="328"/>
      <c r="I114" s="329"/>
      <c r="J114" s="184" t="s">
        <v>270</v>
      </c>
    </row>
    <row r="115" spans="1:13" s="131" customFormat="1" ht="10.5" customHeight="1">
      <c r="A115" s="138"/>
      <c r="B115" s="186"/>
      <c r="C115" s="186"/>
      <c r="D115" s="139"/>
      <c r="E115" s="139"/>
      <c r="F115" s="139"/>
      <c r="G115" s="170"/>
      <c r="H115" s="170"/>
      <c r="I115" s="187"/>
      <c r="J115" s="188"/>
    </row>
    <row r="116" spans="1:13" s="190" customFormat="1" ht="16.5" customHeight="1">
      <c r="A116" s="189" t="s">
        <v>271</v>
      </c>
      <c r="B116" s="309" t="s">
        <v>272</v>
      </c>
      <c r="C116" s="309"/>
      <c r="D116" s="309"/>
      <c r="E116" s="309"/>
      <c r="F116" s="309"/>
      <c r="G116" s="309"/>
      <c r="H116" s="309"/>
      <c r="I116" s="309"/>
      <c r="J116" s="309"/>
    </row>
    <row r="117" spans="1:13" s="190" customFormat="1" ht="16.5" customHeight="1">
      <c r="A117" s="191" t="s">
        <v>273</v>
      </c>
      <c r="B117" s="309" t="s">
        <v>274</v>
      </c>
      <c r="C117" s="309"/>
      <c r="D117" s="309"/>
      <c r="E117" s="309"/>
      <c r="F117" s="309"/>
      <c r="G117" s="309"/>
      <c r="H117" s="309"/>
      <c r="I117" s="309"/>
      <c r="J117" s="309"/>
    </row>
    <row r="118" spans="1:13" s="190" customFormat="1" ht="16.5" customHeight="1">
      <c r="A118" s="191" t="s">
        <v>275</v>
      </c>
      <c r="B118" s="308" t="s">
        <v>276</v>
      </c>
      <c r="C118" s="308"/>
      <c r="D118" s="308"/>
      <c r="E118" s="308"/>
      <c r="F118" s="308"/>
      <c r="G118" s="308"/>
      <c r="H118" s="308"/>
      <c r="I118" s="308"/>
      <c r="J118" s="308"/>
    </row>
    <row r="119" spans="1:13" s="190" customFormat="1" ht="31.5" customHeight="1">
      <c r="A119" s="191" t="s">
        <v>277</v>
      </c>
      <c r="B119" s="308" t="s">
        <v>278</v>
      </c>
      <c r="C119" s="308"/>
      <c r="D119" s="308"/>
      <c r="E119" s="308"/>
      <c r="F119" s="308"/>
      <c r="G119" s="308"/>
      <c r="H119" s="308"/>
      <c r="I119" s="308"/>
      <c r="J119" s="308"/>
    </row>
    <row r="120" spans="1:13" s="190" customFormat="1" ht="16.5" customHeight="1">
      <c r="A120" s="191" t="s">
        <v>279</v>
      </c>
      <c r="B120" s="308" t="s">
        <v>280</v>
      </c>
      <c r="C120" s="308"/>
      <c r="D120" s="308"/>
      <c r="E120" s="308"/>
      <c r="F120" s="308"/>
      <c r="G120" s="308"/>
      <c r="H120" s="308"/>
      <c r="I120" s="308"/>
      <c r="J120" s="308"/>
      <c r="L120" s="192" t="s">
        <v>281</v>
      </c>
      <c r="M120" s="193">
        <f>COUNTA(B$6:B45,B46:B89,B90:B108)</f>
        <v>103</v>
      </c>
    </row>
    <row r="121" spans="1:13" s="190" customFormat="1" ht="16.5" customHeight="1">
      <c r="A121" s="191" t="s">
        <v>282</v>
      </c>
      <c r="B121" s="308" t="s">
        <v>283</v>
      </c>
      <c r="C121" s="308"/>
      <c r="D121" s="308"/>
      <c r="E121" s="308"/>
      <c r="F121" s="308"/>
      <c r="G121" s="308"/>
      <c r="H121" s="308"/>
      <c r="I121" s="308"/>
      <c r="J121" s="308"/>
      <c r="L121" s="192" t="s">
        <v>284</v>
      </c>
      <c r="M121" s="194">
        <f>COUNTA(D$6:D45,D46:D89,D90:D108)+COUNTA(D112:D114)</f>
        <v>106</v>
      </c>
    </row>
    <row r="122" spans="1:13" s="190" customFormat="1" ht="31.5" customHeight="1">
      <c r="A122" s="191" t="s">
        <v>285</v>
      </c>
      <c r="B122" s="308" t="s">
        <v>286</v>
      </c>
      <c r="C122" s="308"/>
      <c r="D122" s="308"/>
      <c r="E122" s="308"/>
      <c r="F122" s="308"/>
      <c r="G122" s="308"/>
      <c r="H122" s="308"/>
      <c r="I122" s="308"/>
      <c r="J122" s="308"/>
    </row>
    <row r="123" spans="1:13" s="190" customFormat="1" ht="31.5" customHeight="1">
      <c r="A123" s="191" t="s">
        <v>287</v>
      </c>
      <c r="B123" s="308" t="s">
        <v>288</v>
      </c>
      <c r="C123" s="308"/>
      <c r="D123" s="308"/>
      <c r="E123" s="308"/>
      <c r="F123" s="308"/>
      <c r="G123" s="308"/>
      <c r="H123" s="308"/>
      <c r="I123" s="308"/>
      <c r="J123" s="308"/>
    </row>
    <row r="124" spans="1:13" ht="16.5" customHeight="1">
      <c r="A124" s="191" t="s">
        <v>289</v>
      </c>
      <c r="B124" s="308" t="s">
        <v>290</v>
      </c>
      <c r="C124" s="308"/>
      <c r="D124" s="308"/>
      <c r="E124" s="308"/>
      <c r="F124" s="308"/>
      <c r="G124" s="308"/>
      <c r="H124" s="308"/>
      <c r="I124" s="308"/>
      <c r="J124" s="308"/>
    </row>
    <row r="125" spans="1:13" ht="16.5" customHeight="1">
      <c r="A125" s="191" t="s">
        <v>291</v>
      </c>
      <c r="B125" s="308" t="s">
        <v>292</v>
      </c>
      <c r="C125" s="308"/>
      <c r="D125" s="308"/>
      <c r="E125" s="308"/>
      <c r="F125" s="308"/>
      <c r="G125" s="308"/>
      <c r="H125" s="308"/>
      <c r="I125" s="308"/>
      <c r="J125" s="308"/>
    </row>
    <row r="126" spans="1:13" ht="16.5" customHeight="1">
      <c r="A126" s="191"/>
      <c r="B126" s="308"/>
      <c r="C126" s="308"/>
      <c r="D126" s="308"/>
      <c r="E126" s="308"/>
      <c r="F126" s="308"/>
      <c r="G126" s="308"/>
      <c r="H126" s="308"/>
      <c r="I126" s="308"/>
      <c r="J126" s="308"/>
    </row>
  </sheetData>
  <sheetProtection sheet="1" formatCells="0" formatColumns="0" formatRows="0" insertColumns="0" insertRows="0" insertHyperlinks="0" deleteColumns="0" deleteRows="0" sort="0" autoFilter="0" pivotTables="0"/>
  <mergeCells count="21">
    <mergeCell ref="A2:J2"/>
    <mergeCell ref="A3:J3"/>
    <mergeCell ref="D4:F4"/>
    <mergeCell ref="G4:I4"/>
    <mergeCell ref="J63:J64"/>
    <mergeCell ref="B117:J117"/>
    <mergeCell ref="B116:J116"/>
    <mergeCell ref="A107:A108"/>
    <mergeCell ref="D110:F110"/>
    <mergeCell ref="G110:I110"/>
    <mergeCell ref="A112:A114"/>
    <mergeCell ref="G112:I114"/>
    <mergeCell ref="B124:J124"/>
    <mergeCell ref="B125:J125"/>
    <mergeCell ref="B126:J126"/>
    <mergeCell ref="B118:J118"/>
    <mergeCell ref="B119:J119"/>
    <mergeCell ref="B120:J120"/>
    <mergeCell ref="B121:J121"/>
    <mergeCell ref="B122:J122"/>
    <mergeCell ref="B123:J123"/>
  </mergeCells>
  <phoneticPr fontId="5"/>
  <printOptions horizontalCentered="1"/>
  <pageMargins left="0.59055118110236227" right="0.59055118110236227" top="0.51181102362204722" bottom="0.51181102362204722" header="0.51181102362204722" footer="0.51181102362204722"/>
  <pageSetup paperSize="9" scale="79" fitToHeight="0" orientation="portrait" r:id="rId1"/>
  <headerFooter alignWithMargins="0">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D87AE-D2A9-4D15-BE6F-7D267F9DCEAB}">
  <sheetPr codeName="Sheet2"/>
  <dimension ref="A1:K103"/>
  <sheetViews>
    <sheetView topLeftCell="J1" workbookViewId="0">
      <selection activeCell="R26" sqref="R26"/>
    </sheetView>
  </sheetViews>
  <sheetFormatPr defaultRowHeight="18"/>
  <cols>
    <col min="2" max="2" width="19.19921875" bestFit="1" customWidth="1"/>
    <col min="5" max="5" width="43.5" customWidth="1"/>
    <col min="6" max="6" width="49" bestFit="1" customWidth="1"/>
    <col min="7" max="7" width="51.59765625" bestFit="1" customWidth="1"/>
  </cols>
  <sheetData>
    <row r="1" spans="1:7">
      <c r="A1" t="s">
        <v>91</v>
      </c>
      <c r="B1" t="s">
        <v>107</v>
      </c>
      <c r="C1" t="s">
        <v>92</v>
      </c>
      <c r="E1" t="s">
        <v>49</v>
      </c>
      <c r="F1" t="s">
        <v>47</v>
      </c>
      <c r="G1" t="s">
        <v>48</v>
      </c>
    </row>
    <row r="2" spans="1:7">
      <c r="A2">
        <v>110</v>
      </c>
      <c r="B2" t="s">
        <v>51</v>
      </c>
      <c r="C2" t="s">
        <v>93</v>
      </c>
      <c r="E2" t="s">
        <v>108</v>
      </c>
      <c r="F2" t="s">
        <v>391</v>
      </c>
      <c r="G2" t="s">
        <v>110</v>
      </c>
    </row>
    <row r="3" spans="1:7">
      <c r="A3">
        <v>111</v>
      </c>
      <c r="B3" t="s">
        <v>52</v>
      </c>
      <c r="C3" t="s">
        <v>93</v>
      </c>
      <c r="E3" t="s">
        <v>109</v>
      </c>
      <c r="F3" t="s">
        <v>392</v>
      </c>
      <c r="G3" t="s">
        <v>111</v>
      </c>
    </row>
    <row r="4" spans="1:7">
      <c r="A4">
        <v>112</v>
      </c>
      <c r="B4" t="s">
        <v>53</v>
      </c>
      <c r="C4" t="s">
        <v>93</v>
      </c>
      <c r="E4" t="s">
        <v>113</v>
      </c>
      <c r="F4" t="s">
        <v>393</v>
      </c>
      <c r="G4" t="s">
        <v>112</v>
      </c>
    </row>
    <row r="5" spans="1:7">
      <c r="A5">
        <v>114</v>
      </c>
      <c r="B5" t="s">
        <v>54</v>
      </c>
      <c r="C5" t="s">
        <v>93</v>
      </c>
      <c r="F5" t="s">
        <v>394</v>
      </c>
      <c r="G5" t="s">
        <v>114</v>
      </c>
    </row>
    <row r="6" spans="1:7">
      <c r="A6">
        <v>115</v>
      </c>
      <c r="B6" t="s">
        <v>55</v>
      </c>
      <c r="C6" t="s">
        <v>93</v>
      </c>
      <c r="F6" t="s">
        <v>395</v>
      </c>
    </row>
    <row r="7" spans="1:7">
      <c r="A7">
        <v>117</v>
      </c>
      <c r="B7" t="s">
        <v>94</v>
      </c>
      <c r="C7" t="s">
        <v>93</v>
      </c>
      <c r="F7" t="s">
        <v>396</v>
      </c>
    </row>
    <row r="8" spans="1:7">
      <c r="A8">
        <v>119</v>
      </c>
      <c r="B8" t="s">
        <v>56</v>
      </c>
      <c r="C8" t="s">
        <v>93</v>
      </c>
      <c r="F8" t="s">
        <v>397</v>
      </c>
    </row>
    <row r="9" spans="1:7">
      <c r="A9">
        <v>120</v>
      </c>
      <c r="B9" t="s">
        <v>50</v>
      </c>
      <c r="C9" t="s">
        <v>93</v>
      </c>
      <c r="F9" t="s">
        <v>398</v>
      </c>
    </row>
    <row r="10" spans="1:7">
      <c r="A10">
        <v>121</v>
      </c>
      <c r="B10" t="s">
        <v>57</v>
      </c>
      <c r="C10" t="s">
        <v>93</v>
      </c>
      <c r="F10" t="s">
        <v>399</v>
      </c>
    </row>
    <row r="11" spans="1:7">
      <c r="A11">
        <v>122</v>
      </c>
      <c r="B11" t="s">
        <v>58</v>
      </c>
      <c r="C11" t="s">
        <v>93</v>
      </c>
      <c r="F11" t="s">
        <v>400</v>
      </c>
    </row>
    <row r="12" spans="1:7">
      <c r="A12">
        <v>123</v>
      </c>
      <c r="B12" t="s">
        <v>59</v>
      </c>
      <c r="C12" t="s">
        <v>93</v>
      </c>
      <c r="F12" t="s">
        <v>401</v>
      </c>
    </row>
    <row r="13" spans="1:7">
      <c r="A13">
        <v>202</v>
      </c>
      <c r="B13" t="s">
        <v>61</v>
      </c>
      <c r="C13" t="s">
        <v>95</v>
      </c>
      <c r="F13" t="s">
        <v>402</v>
      </c>
    </row>
    <row r="14" spans="1:7">
      <c r="A14">
        <v>203</v>
      </c>
      <c r="B14" t="s">
        <v>62</v>
      </c>
      <c r="C14" t="s">
        <v>95</v>
      </c>
      <c r="F14" t="s">
        <v>403</v>
      </c>
    </row>
    <row r="15" spans="1:7">
      <c r="A15">
        <v>204</v>
      </c>
      <c r="B15" t="s">
        <v>63</v>
      </c>
      <c r="C15" t="s">
        <v>95</v>
      </c>
      <c r="F15" t="s">
        <v>404</v>
      </c>
    </row>
    <row r="16" spans="1:7">
      <c r="A16">
        <v>206</v>
      </c>
      <c r="B16" t="s">
        <v>65</v>
      </c>
      <c r="C16" t="s">
        <v>95</v>
      </c>
    </row>
    <row r="17" spans="1:7">
      <c r="A17">
        <v>207</v>
      </c>
      <c r="B17" t="s">
        <v>66</v>
      </c>
      <c r="C17" t="s">
        <v>95</v>
      </c>
    </row>
    <row r="18" spans="1:7">
      <c r="A18">
        <v>208</v>
      </c>
      <c r="B18" t="s">
        <v>67</v>
      </c>
      <c r="C18" t="s">
        <v>95</v>
      </c>
      <c r="F18" t="s">
        <v>47</v>
      </c>
      <c r="G18" t="s">
        <v>310</v>
      </c>
    </row>
    <row r="19" spans="1:7">
      <c r="A19">
        <v>210</v>
      </c>
      <c r="B19" t="s">
        <v>69</v>
      </c>
      <c r="C19" t="s">
        <v>95</v>
      </c>
      <c r="F19" t="s">
        <v>325</v>
      </c>
      <c r="G19" t="s">
        <v>318</v>
      </c>
    </row>
    <row r="20" spans="1:7">
      <c r="A20">
        <v>211</v>
      </c>
      <c r="B20" t="s">
        <v>70</v>
      </c>
      <c r="C20" t="s">
        <v>95</v>
      </c>
      <c r="F20" t="s">
        <v>326</v>
      </c>
      <c r="G20" t="s">
        <v>319</v>
      </c>
    </row>
    <row r="21" spans="1:7">
      <c r="A21">
        <v>213</v>
      </c>
      <c r="B21" t="s">
        <v>72</v>
      </c>
      <c r="C21" t="s">
        <v>95</v>
      </c>
      <c r="F21" t="s">
        <v>327</v>
      </c>
      <c r="G21" t="s">
        <v>320</v>
      </c>
    </row>
    <row r="22" spans="1:7">
      <c r="A22">
        <v>214</v>
      </c>
      <c r="B22" t="s">
        <v>73</v>
      </c>
      <c r="C22" t="s">
        <v>95</v>
      </c>
      <c r="F22" t="s">
        <v>328</v>
      </c>
      <c r="G22" t="s">
        <v>321</v>
      </c>
    </row>
    <row r="23" spans="1:7">
      <c r="A23">
        <v>215</v>
      </c>
      <c r="B23" t="s">
        <v>74</v>
      </c>
      <c r="C23" t="s">
        <v>95</v>
      </c>
      <c r="F23" t="s">
        <v>329</v>
      </c>
      <c r="G23" t="s">
        <v>322</v>
      </c>
    </row>
    <row r="24" spans="1:7">
      <c r="A24">
        <v>219</v>
      </c>
      <c r="B24" t="s">
        <v>76</v>
      </c>
      <c r="C24" t="s">
        <v>95</v>
      </c>
      <c r="F24" t="s">
        <v>330</v>
      </c>
      <c r="G24" t="s">
        <v>323</v>
      </c>
    </row>
    <row r="25" spans="1:7">
      <c r="A25">
        <v>220</v>
      </c>
      <c r="B25" t="s">
        <v>77</v>
      </c>
      <c r="C25" t="s">
        <v>95</v>
      </c>
      <c r="F25" t="s">
        <v>331</v>
      </c>
      <c r="G25" t="s">
        <v>324</v>
      </c>
    </row>
    <row r="26" spans="1:7">
      <c r="A26">
        <v>221</v>
      </c>
      <c r="B26" t="s">
        <v>78</v>
      </c>
      <c r="C26" t="s">
        <v>95</v>
      </c>
      <c r="F26" t="s">
        <v>332</v>
      </c>
    </row>
    <row r="27" spans="1:7">
      <c r="A27">
        <v>222</v>
      </c>
      <c r="B27" t="s">
        <v>79</v>
      </c>
      <c r="C27" t="s">
        <v>95</v>
      </c>
    </row>
    <row r="28" spans="1:7">
      <c r="A28">
        <v>223</v>
      </c>
      <c r="B28" t="s">
        <v>80</v>
      </c>
      <c r="C28" t="s">
        <v>95</v>
      </c>
    </row>
    <row r="29" spans="1:7">
      <c r="A29">
        <v>229</v>
      </c>
      <c r="B29" t="s">
        <v>85</v>
      </c>
      <c r="C29" t="s">
        <v>95</v>
      </c>
    </row>
    <row r="30" spans="1:7">
      <c r="A30">
        <v>201</v>
      </c>
      <c r="B30" t="s">
        <v>60</v>
      </c>
      <c r="C30" t="s">
        <v>96</v>
      </c>
    </row>
    <row r="31" spans="1:7">
      <c r="A31">
        <v>209</v>
      </c>
      <c r="B31" t="s">
        <v>68</v>
      </c>
      <c r="C31" t="s">
        <v>96</v>
      </c>
    </row>
    <row r="32" spans="1:7">
      <c r="A32">
        <v>212</v>
      </c>
      <c r="B32" t="s">
        <v>71</v>
      </c>
      <c r="C32" t="s">
        <v>96</v>
      </c>
    </row>
    <row r="33" spans="1:3">
      <c r="A33">
        <v>224</v>
      </c>
      <c r="B33" t="s">
        <v>81</v>
      </c>
      <c r="C33" t="s">
        <v>96</v>
      </c>
    </row>
    <row r="34" spans="1:3">
      <c r="A34">
        <v>225</v>
      </c>
      <c r="B34" t="s">
        <v>82</v>
      </c>
      <c r="C34" t="s">
        <v>96</v>
      </c>
    </row>
    <row r="35" spans="1:3">
      <c r="A35">
        <v>205</v>
      </c>
      <c r="B35" t="s">
        <v>64</v>
      </c>
      <c r="C35" t="s">
        <v>97</v>
      </c>
    </row>
    <row r="36" spans="1:3">
      <c r="A36">
        <v>218</v>
      </c>
      <c r="B36" t="s">
        <v>75</v>
      </c>
      <c r="C36" t="s">
        <v>97</v>
      </c>
    </row>
    <row r="37" spans="1:3">
      <c r="A37">
        <v>227</v>
      </c>
      <c r="B37" t="s">
        <v>83</v>
      </c>
      <c r="C37" t="s">
        <v>97</v>
      </c>
    </row>
    <row r="38" spans="1:3">
      <c r="A38">
        <v>228</v>
      </c>
      <c r="B38" t="s">
        <v>84</v>
      </c>
      <c r="C38" t="s">
        <v>97</v>
      </c>
    </row>
    <row r="39" spans="1:3">
      <c r="A39">
        <v>303</v>
      </c>
      <c r="B39" t="s">
        <v>98</v>
      </c>
      <c r="C39" t="s">
        <v>97</v>
      </c>
    </row>
    <row r="40" spans="1:3">
      <c r="A40">
        <v>305</v>
      </c>
      <c r="B40" t="s">
        <v>99</v>
      </c>
      <c r="C40" t="s">
        <v>97</v>
      </c>
    </row>
    <row r="41" spans="1:3">
      <c r="A41">
        <v>307</v>
      </c>
      <c r="B41" t="s">
        <v>100</v>
      </c>
      <c r="C41" t="s">
        <v>97</v>
      </c>
    </row>
    <row r="42" spans="1:3">
      <c r="A42">
        <v>308</v>
      </c>
      <c r="B42" t="s">
        <v>101</v>
      </c>
      <c r="C42" t="s">
        <v>97</v>
      </c>
    </row>
    <row r="43" spans="1:3">
      <c r="A43">
        <v>361</v>
      </c>
      <c r="B43" t="s">
        <v>102</v>
      </c>
      <c r="C43" t="s">
        <v>90</v>
      </c>
    </row>
    <row r="44" spans="1:3">
      <c r="A44">
        <v>362</v>
      </c>
      <c r="B44" t="s">
        <v>103</v>
      </c>
      <c r="C44" t="s">
        <v>90</v>
      </c>
    </row>
    <row r="45" spans="1:3">
      <c r="A45">
        <v>363</v>
      </c>
      <c r="B45" t="s">
        <v>86</v>
      </c>
      <c r="C45" t="s">
        <v>90</v>
      </c>
    </row>
    <row r="46" spans="1:3">
      <c r="A46">
        <v>364</v>
      </c>
      <c r="B46" t="s">
        <v>104</v>
      </c>
      <c r="C46" t="s">
        <v>90</v>
      </c>
    </row>
    <row r="47" spans="1:3">
      <c r="A47">
        <v>381</v>
      </c>
      <c r="B47" t="s">
        <v>87</v>
      </c>
      <c r="C47" t="s">
        <v>90</v>
      </c>
    </row>
    <row r="48" spans="1:3">
      <c r="A48">
        <v>382</v>
      </c>
      <c r="B48" t="s">
        <v>105</v>
      </c>
      <c r="C48" t="s">
        <v>90</v>
      </c>
    </row>
    <row r="49" spans="1:11">
      <c r="A49">
        <v>401</v>
      </c>
      <c r="B49" t="s">
        <v>88</v>
      </c>
      <c r="C49" t="s">
        <v>90</v>
      </c>
    </row>
    <row r="50" spans="1:11">
      <c r="A50">
        <v>402</v>
      </c>
      <c r="B50" t="s">
        <v>106</v>
      </c>
      <c r="C50" t="s">
        <v>90</v>
      </c>
    </row>
    <row r="51" spans="1:11">
      <c r="A51">
        <v>421</v>
      </c>
      <c r="B51" t="s">
        <v>89</v>
      </c>
      <c r="C51" t="s">
        <v>90</v>
      </c>
    </row>
    <row r="54" spans="1:11">
      <c r="A54" s="303" t="s">
        <v>51</v>
      </c>
      <c r="B54" s="303" t="str">
        <f t="shared" ref="B54:B103" si="0">LEFT(A54,3)</f>
        <v>目黒区</v>
      </c>
      <c r="C54" s="303" t="str">
        <f t="shared" ref="C54:C88" si="1">A54</f>
        <v>目黒区</v>
      </c>
      <c r="D54" s="303" t="s">
        <v>415</v>
      </c>
      <c r="E54" s="304" t="s">
        <v>416</v>
      </c>
      <c r="F54" s="303" t="s">
        <v>417</v>
      </c>
      <c r="G54" s="303" t="s">
        <v>418</v>
      </c>
      <c r="H54" s="303" t="s">
        <v>419</v>
      </c>
      <c r="I54" s="303"/>
      <c r="J54" s="303"/>
      <c r="K54" s="303"/>
    </row>
    <row r="55" spans="1:11">
      <c r="A55" s="303" t="s">
        <v>52</v>
      </c>
      <c r="B55" s="303" t="str">
        <f t="shared" si="0"/>
        <v>大田区</v>
      </c>
      <c r="C55" s="303" t="str">
        <f t="shared" si="1"/>
        <v>大田区</v>
      </c>
      <c r="D55" s="303" t="s">
        <v>415</v>
      </c>
      <c r="E55" s="304" t="s">
        <v>416</v>
      </c>
      <c r="F55" s="303" t="s">
        <v>420</v>
      </c>
      <c r="G55" s="303" t="s">
        <v>421</v>
      </c>
      <c r="H55" s="303" t="s">
        <v>422</v>
      </c>
      <c r="I55" s="303"/>
      <c r="J55" s="303"/>
      <c r="K55" s="303"/>
    </row>
    <row r="56" spans="1:11">
      <c r="A56" s="303" t="s">
        <v>53</v>
      </c>
      <c r="B56" s="303" t="str">
        <f t="shared" si="0"/>
        <v>世田谷</v>
      </c>
      <c r="C56" s="303" t="str">
        <f t="shared" si="1"/>
        <v>世田谷区</v>
      </c>
      <c r="D56" s="303" t="s">
        <v>415</v>
      </c>
      <c r="E56" s="304" t="s">
        <v>416</v>
      </c>
      <c r="F56" s="303" t="s">
        <v>423</v>
      </c>
      <c r="G56" s="303" t="s">
        <v>424</v>
      </c>
      <c r="H56" s="303" t="s">
        <v>425</v>
      </c>
      <c r="I56" s="303"/>
      <c r="J56" s="303"/>
      <c r="K56" s="303"/>
    </row>
    <row r="57" spans="1:11">
      <c r="A57" s="303" t="s">
        <v>54</v>
      </c>
      <c r="B57" s="303" t="str">
        <f t="shared" si="0"/>
        <v>中野区</v>
      </c>
      <c r="C57" s="303" t="str">
        <f t="shared" si="1"/>
        <v>中野区</v>
      </c>
      <c r="D57" s="303" t="s">
        <v>415</v>
      </c>
      <c r="E57" s="304" t="s">
        <v>416</v>
      </c>
      <c r="F57" s="303" t="s">
        <v>426</v>
      </c>
      <c r="G57" s="303" t="s">
        <v>427</v>
      </c>
      <c r="H57" s="303" t="s">
        <v>428</v>
      </c>
      <c r="I57" s="303"/>
      <c r="J57" s="303"/>
      <c r="K57" s="303"/>
    </row>
    <row r="58" spans="1:11">
      <c r="A58" s="303" t="s">
        <v>55</v>
      </c>
      <c r="B58" s="303" t="str">
        <f t="shared" si="0"/>
        <v>杉並区</v>
      </c>
      <c r="C58" s="303" t="str">
        <f t="shared" si="1"/>
        <v>杉並区</v>
      </c>
      <c r="D58" s="303" t="s">
        <v>415</v>
      </c>
      <c r="E58" s="304" t="s">
        <v>416</v>
      </c>
      <c r="F58" s="303" t="s">
        <v>429</v>
      </c>
      <c r="G58" s="303" t="s">
        <v>430</v>
      </c>
      <c r="H58" s="303" t="s">
        <v>431</v>
      </c>
      <c r="I58" s="303"/>
      <c r="J58" s="303"/>
      <c r="K58" s="303"/>
    </row>
    <row r="59" spans="1:11">
      <c r="A59" s="303" t="s">
        <v>56</v>
      </c>
      <c r="B59" s="303" t="str">
        <f t="shared" si="0"/>
        <v>板橋区</v>
      </c>
      <c r="C59" s="303" t="str">
        <f t="shared" si="1"/>
        <v>板橋区</v>
      </c>
      <c r="D59" s="303" t="s">
        <v>415</v>
      </c>
      <c r="E59" s="304" t="s">
        <v>416</v>
      </c>
      <c r="F59" s="303" t="s">
        <v>432</v>
      </c>
      <c r="G59" s="303" t="s">
        <v>433</v>
      </c>
      <c r="H59" s="303" t="s">
        <v>434</v>
      </c>
      <c r="I59" s="303"/>
      <c r="J59" s="303"/>
      <c r="K59" s="303"/>
    </row>
    <row r="60" spans="1:11">
      <c r="A60" s="303" t="s">
        <v>50</v>
      </c>
      <c r="B60" s="303" t="str">
        <f t="shared" si="0"/>
        <v>練馬区</v>
      </c>
      <c r="C60" s="303" t="str">
        <f t="shared" si="1"/>
        <v>練馬区</v>
      </c>
      <c r="D60" s="303" t="s">
        <v>415</v>
      </c>
      <c r="E60" s="304" t="s">
        <v>416</v>
      </c>
      <c r="F60" s="303" t="s">
        <v>435</v>
      </c>
      <c r="G60" s="303" t="s">
        <v>436</v>
      </c>
      <c r="H60" s="303" t="s">
        <v>68</v>
      </c>
      <c r="I60" s="303"/>
      <c r="J60" s="303"/>
      <c r="K60" s="303"/>
    </row>
    <row r="61" spans="1:11">
      <c r="A61" s="303" t="s">
        <v>58</v>
      </c>
      <c r="B61" s="303" t="str">
        <f t="shared" si="0"/>
        <v>葛飾区</v>
      </c>
      <c r="C61" s="303" t="str">
        <f t="shared" si="1"/>
        <v>葛飾区</v>
      </c>
      <c r="D61" s="303" t="s">
        <v>415</v>
      </c>
      <c r="E61" s="304" t="s">
        <v>416</v>
      </c>
      <c r="F61" s="303" t="s">
        <v>437</v>
      </c>
      <c r="G61" s="303" t="s">
        <v>438</v>
      </c>
      <c r="H61" s="303" t="s">
        <v>439</v>
      </c>
      <c r="I61" s="303"/>
      <c r="J61" s="303"/>
      <c r="K61" s="303"/>
    </row>
    <row r="62" spans="1:11">
      <c r="A62" s="303" t="s">
        <v>59</v>
      </c>
      <c r="B62" s="303" t="str">
        <f t="shared" si="0"/>
        <v>江戸川</v>
      </c>
      <c r="C62" s="303" t="str">
        <f t="shared" si="1"/>
        <v>江戸川区</v>
      </c>
      <c r="D62" s="303" t="s">
        <v>415</v>
      </c>
      <c r="E62" s="304" t="s">
        <v>416</v>
      </c>
      <c r="F62" s="303" t="s">
        <v>440</v>
      </c>
      <c r="G62" s="303" t="s">
        <v>496</v>
      </c>
      <c r="H62" s="303" t="s">
        <v>441</v>
      </c>
      <c r="I62" s="303"/>
      <c r="J62" s="303"/>
      <c r="K62" s="303"/>
    </row>
    <row r="63" spans="1:11">
      <c r="A63" s="303" t="s">
        <v>57</v>
      </c>
      <c r="B63" s="303" t="str">
        <f t="shared" si="0"/>
        <v>足立区</v>
      </c>
      <c r="C63" s="303" t="str">
        <f t="shared" si="1"/>
        <v>足立区</v>
      </c>
      <c r="D63" s="303" t="s">
        <v>415</v>
      </c>
      <c r="E63" s="304" t="s">
        <v>416</v>
      </c>
      <c r="F63" s="303" t="s">
        <v>442</v>
      </c>
      <c r="G63" s="303" t="s">
        <v>497</v>
      </c>
      <c r="H63" s="303" t="s">
        <v>443</v>
      </c>
      <c r="I63" s="303"/>
      <c r="J63" s="303"/>
      <c r="K63" s="303"/>
    </row>
    <row r="64" spans="1:11">
      <c r="A64" s="303" t="s">
        <v>61</v>
      </c>
      <c r="B64" s="303" t="str">
        <f t="shared" si="0"/>
        <v>立川市</v>
      </c>
      <c r="C64" s="303" t="str">
        <f t="shared" si="1"/>
        <v>立川市</v>
      </c>
      <c r="D64" s="303" t="s">
        <v>444</v>
      </c>
      <c r="E64" s="304" t="s">
        <v>416</v>
      </c>
      <c r="F64" s="303" t="s">
        <v>445</v>
      </c>
      <c r="G64" s="303" t="s">
        <v>498</v>
      </c>
      <c r="H64" s="303" t="s">
        <v>446</v>
      </c>
      <c r="I64" s="303"/>
      <c r="J64" s="303"/>
      <c r="K64" s="303"/>
    </row>
    <row r="65" spans="1:11">
      <c r="A65" s="303" t="s">
        <v>62</v>
      </c>
      <c r="B65" s="303" t="str">
        <f t="shared" si="0"/>
        <v>武蔵野</v>
      </c>
      <c r="C65" s="303" t="str">
        <f t="shared" si="1"/>
        <v>武蔵野市</v>
      </c>
      <c r="D65" s="303" t="s">
        <v>444</v>
      </c>
      <c r="E65" s="304" t="s">
        <v>416</v>
      </c>
      <c r="F65" s="303" t="s">
        <v>447</v>
      </c>
      <c r="G65" s="303" t="s">
        <v>499</v>
      </c>
      <c r="H65" s="303" t="s">
        <v>448</v>
      </c>
      <c r="I65" s="303"/>
      <c r="J65" s="303"/>
      <c r="K65" s="303"/>
    </row>
    <row r="66" spans="1:11">
      <c r="A66" s="303" t="s">
        <v>63</v>
      </c>
      <c r="B66" s="303" t="str">
        <f t="shared" si="0"/>
        <v>三鷹市</v>
      </c>
      <c r="C66" s="303" t="str">
        <f t="shared" si="1"/>
        <v>三鷹市</v>
      </c>
      <c r="D66" s="303" t="s">
        <v>444</v>
      </c>
      <c r="E66" s="304" t="s">
        <v>416</v>
      </c>
      <c r="F66" s="303" t="s">
        <v>449</v>
      </c>
      <c r="G66" s="303" t="s">
        <v>500</v>
      </c>
      <c r="H66" s="303" t="s">
        <v>450</v>
      </c>
      <c r="I66" s="303"/>
      <c r="J66" s="303"/>
      <c r="K66" s="303"/>
    </row>
    <row r="67" spans="1:11">
      <c r="A67" s="303" t="s">
        <v>65</v>
      </c>
      <c r="B67" s="303" t="str">
        <f t="shared" si="0"/>
        <v>府中市</v>
      </c>
      <c r="C67" s="303" t="str">
        <f t="shared" si="1"/>
        <v>府中市</v>
      </c>
      <c r="D67" s="303" t="s">
        <v>444</v>
      </c>
      <c r="E67" s="304" t="s">
        <v>416</v>
      </c>
      <c r="F67" s="303" t="s">
        <v>451</v>
      </c>
      <c r="G67" s="303" t="s">
        <v>501</v>
      </c>
      <c r="H67" s="303" t="s">
        <v>452</v>
      </c>
      <c r="I67" s="303"/>
      <c r="J67" s="303"/>
      <c r="K67" s="303"/>
    </row>
    <row r="68" spans="1:11">
      <c r="A68" s="303" t="s">
        <v>66</v>
      </c>
      <c r="B68" s="303" t="str">
        <f t="shared" si="0"/>
        <v>昭島市</v>
      </c>
      <c r="C68" s="303" t="str">
        <f t="shared" si="1"/>
        <v>昭島市</v>
      </c>
      <c r="D68" s="303" t="s">
        <v>444</v>
      </c>
      <c r="E68" s="304" t="s">
        <v>416</v>
      </c>
      <c r="F68" s="303" t="s">
        <v>453</v>
      </c>
      <c r="G68" s="303" t="s">
        <v>495</v>
      </c>
      <c r="H68" s="303" t="s">
        <v>454</v>
      </c>
      <c r="I68" s="303"/>
      <c r="J68" s="303"/>
      <c r="K68" s="303"/>
    </row>
    <row r="69" spans="1:11">
      <c r="A69" s="303" t="s">
        <v>67</v>
      </c>
      <c r="B69" s="303" t="str">
        <f t="shared" si="0"/>
        <v>調布市</v>
      </c>
      <c r="C69" s="303" t="str">
        <f t="shared" si="1"/>
        <v>調布市</v>
      </c>
      <c r="D69" s="303" t="s">
        <v>444</v>
      </c>
      <c r="E69" s="304" t="s">
        <v>416</v>
      </c>
      <c r="F69" s="303" t="s">
        <v>455</v>
      </c>
      <c r="G69" s="303" t="s">
        <v>456</v>
      </c>
      <c r="H69" s="303" t="s">
        <v>457</v>
      </c>
      <c r="I69" s="303"/>
      <c r="J69" s="303"/>
      <c r="K69" s="303"/>
    </row>
    <row r="70" spans="1:11">
      <c r="A70" s="303" t="s">
        <v>69</v>
      </c>
      <c r="B70" s="303" t="str">
        <f t="shared" si="0"/>
        <v>小金井</v>
      </c>
      <c r="C70" s="303" t="str">
        <f t="shared" si="1"/>
        <v>小金井市</v>
      </c>
      <c r="D70" s="303" t="s">
        <v>444</v>
      </c>
      <c r="E70" s="304" t="s">
        <v>416</v>
      </c>
      <c r="F70" s="303" t="s">
        <v>458</v>
      </c>
      <c r="G70" s="303" t="s">
        <v>459</v>
      </c>
      <c r="H70" s="303" t="s">
        <v>460</v>
      </c>
      <c r="I70" s="303"/>
      <c r="J70" s="303"/>
      <c r="K70" s="303"/>
    </row>
    <row r="71" spans="1:11">
      <c r="A71" s="303" t="s">
        <v>70</v>
      </c>
      <c r="B71" s="303" t="str">
        <f t="shared" si="0"/>
        <v>小平市</v>
      </c>
      <c r="C71" s="303" t="str">
        <f t="shared" si="1"/>
        <v>小平市</v>
      </c>
      <c r="D71" s="303" t="s">
        <v>444</v>
      </c>
      <c r="E71" s="304" t="s">
        <v>416</v>
      </c>
      <c r="F71" s="303" t="s">
        <v>461</v>
      </c>
      <c r="G71" s="303" t="s">
        <v>462</v>
      </c>
      <c r="H71" s="303" t="s">
        <v>463</v>
      </c>
      <c r="I71" s="303"/>
      <c r="J71" s="303"/>
      <c r="K71" s="303"/>
    </row>
    <row r="72" spans="1:11">
      <c r="A72" s="303" t="s">
        <v>72</v>
      </c>
      <c r="B72" s="303" t="str">
        <f t="shared" si="0"/>
        <v>東村山</v>
      </c>
      <c r="C72" s="303" t="str">
        <f t="shared" si="1"/>
        <v>東村山市</v>
      </c>
      <c r="D72" s="303" t="s">
        <v>444</v>
      </c>
      <c r="E72" s="304" t="s">
        <v>416</v>
      </c>
      <c r="F72" s="303" t="s">
        <v>464</v>
      </c>
      <c r="G72" s="303" t="s">
        <v>465</v>
      </c>
      <c r="H72" s="303" t="s">
        <v>466</v>
      </c>
      <c r="I72" s="303"/>
      <c r="J72" s="303"/>
      <c r="K72" s="303"/>
    </row>
    <row r="73" spans="1:11">
      <c r="A73" s="303" t="s">
        <v>73</v>
      </c>
      <c r="B73" s="303" t="str">
        <f t="shared" si="0"/>
        <v>国分寺</v>
      </c>
      <c r="C73" s="303" t="str">
        <f t="shared" si="1"/>
        <v>国分寺市</v>
      </c>
      <c r="D73" s="303" t="s">
        <v>444</v>
      </c>
      <c r="E73" s="304" t="s">
        <v>416</v>
      </c>
      <c r="F73" s="303" t="s">
        <v>467</v>
      </c>
      <c r="G73" s="303" t="s">
        <v>494</v>
      </c>
      <c r="H73" s="303" t="s">
        <v>468</v>
      </c>
      <c r="I73" s="303"/>
      <c r="J73" s="303"/>
      <c r="K73" s="303"/>
    </row>
    <row r="74" spans="1:11">
      <c r="A74" s="303" t="s">
        <v>74</v>
      </c>
      <c r="B74" s="303" t="str">
        <f t="shared" si="0"/>
        <v>国立市</v>
      </c>
      <c r="C74" s="303" t="str">
        <f t="shared" si="1"/>
        <v>国立市</v>
      </c>
      <c r="D74" s="303" t="s">
        <v>444</v>
      </c>
      <c r="E74" s="304" t="s">
        <v>416</v>
      </c>
      <c r="F74" s="303"/>
      <c r="G74" s="303" t="s">
        <v>502</v>
      </c>
      <c r="H74" s="303" t="s">
        <v>469</v>
      </c>
      <c r="I74" s="303"/>
      <c r="J74" s="303"/>
      <c r="K74" s="303"/>
    </row>
    <row r="75" spans="1:11">
      <c r="A75" s="303" t="s">
        <v>76</v>
      </c>
      <c r="B75" s="303" t="str">
        <f t="shared" si="0"/>
        <v>狛江市</v>
      </c>
      <c r="C75" s="303" t="str">
        <f t="shared" si="1"/>
        <v>狛江市</v>
      </c>
      <c r="D75" s="303" t="s">
        <v>444</v>
      </c>
      <c r="E75" s="304" t="s">
        <v>416</v>
      </c>
      <c r="F75" s="303"/>
      <c r="G75" s="303"/>
      <c r="H75" s="303"/>
      <c r="I75" s="303"/>
      <c r="J75" s="303"/>
      <c r="K75" s="303"/>
    </row>
    <row r="76" spans="1:11">
      <c r="A76" s="303" t="s">
        <v>77</v>
      </c>
      <c r="B76" s="303" t="str">
        <f t="shared" si="0"/>
        <v>東大和</v>
      </c>
      <c r="C76" s="303" t="str">
        <f t="shared" si="1"/>
        <v>東大和市</v>
      </c>
      <c r="D76" s="303" t="s">
        <v>444</v>
      </c>
      <c r="E76" s="304" t="s">
        <v>416</v>
      </c>
      <c r="F76" s="303"/>
      <c r="G76" s="303"/>
      <c r="H76" s="303"/>
      <c r="I76" s="303"/>
      <c r="J76" s="303"/>
      <c r="K76" s="303"/>
    </row>
    <row r="77" spans="1:11">
      <c r="A77" s="303" t="s">
        <v>78</v>
      </c>
      <c r="B77" s="303" t="str">
        <f t="shared" si="0"/>
        <v>清瀬市</v>
      </c>
      <c r="C77" s="303" t="str">
        <f t="shared" si="1"/>
        <v>清瀬市</v>
      </c>
      <c r="D77" s="303" t="s">
        <v>444</v>
      </c>
      <c r="E77" s="304" t="s">
        <v>416</v>
      </c>
      <c r="F77" s="303"/>
      <c r="G77" s="303"/>
      <c r="H77" s="303"/>
      <c r="I77" s="303"/>
      <c r="J77" s="303"/>
      <c r="K77" s="303"/>
    </row>
    <row r="78" spans="1:11">
      <c r="A78" s="303" t="s">
        <v>79</v>
      </c>
      <c r="B78" s="303" t="str">
        <f t="shared" si="0"/>
        <v>東久留</v>
      </c>
      <c r="C78" s="303" t="str">
        <f t="shared" si="1"/>
        <v>東久留米市</v>
      </c>
      <c r="D78" s="303" t="s">
        <v>444</v>
      </c>
      <c r="E78" s="304" t="s">
        <v>416</v>
      </c>
      <c r="F78" s="303"/>
      <c r="G78" s="303"/>
      <c r="H78" s="303"/>
      <c r="I78" s="303"/>
      <c r="J78" s="303"/>
      <c r="K78" s="303"/>
    </row>
    <row r="79" spans="1:11">
      <c r="A79" s="303" t="s">
        <v>80</v>
      </c>
      <c r="B79" s="303" t="str">
        <f t="shared" si="0"/>
        <v>武蔵村</v>
      </c>
      <c r="C79" s="303" t="str">
        <f t="shared" si="1"/>
        <v>武蔵村山市</v>
      </c>
      <c r="D79" s="303" t="s">
        <v>444</v>
      </c>
      <c r="E79" s="304" t="s">
        <v>416</v>
      </c>
      <c r="F79" s="303"/>
      <c r="G79" s="303"/>
      <c r="H79" s="303"/>
      <c r="I79" s="303"/>
      <c r="J79" s="303"/>
      <c r="K79" s="303"/>
    </row>
    <row r="80" spans="1:11">
      <c r="A80" s="303" t="s">
        <v>85</v>
      </c>
      <c r="B80" s="303" t="str">
        <f t="shared" si="0"/>
        <v>西東京</v>
      </c>
      <c r="C80" s="303" t="str">
        <f t="shared" si="1"/>
        <v>西東京市</v>
      </c>
      <c r="D80" s="303" t="s">
        <v>444</v>
      </c>
      <c r="E80" s="304" t="s">
        <v>416</v>
      </c>
      <c r="F80" s="303"/>
      <c r="G80" s="303"/>
      <c r="H80" s="303"/>
      <c r="I80" s="303"/>
      <c r="J80" s="303"/>
      <c r="K80" s="303"/>
    </row>
    <row r="81" spans="1:11">
      <c r="A81" s="303" t="s">
        <v>60</v>
      </c>
      <c r="B81" s="303" t="str">
        <f t="shared" si="0"/>
        <v>八王子</v>
      </c>
      <c r="C81" s="303" t="str">
        <f t="shared" si="1"/>
        <v>八王子市</v>
      </c>
      <c r="D81" s="303" t="s">
        <v>470</v>
      </c>
      <c r="E81" s="304" t="s">
        <v>471</v>
      </c>
      <c r="F81" s="303"/>
      <c r="G81" s="303"/>
      <c r="H81" s="303"/>
      <c r="I81" s="303"/>
      <c r="J81" s="303"/>
      <c r="K81" s="303"/>
    </row>
    <row r="82" spans="1:11">
      <c r="A82" s="303" t="s">
        <v>68</v>
      </c>
      <c r="B82" s="303" t="str">
        <f t="shared" si="0"/>
        <v>町田市</v>
      </c>
      <c r="C82" s="303" t="str">
        <f t="shared" si="1"/>
        <v>町田市</v>
      </c>
      <c r="D82" s="303" t="s">
        <v>470</v>
      </c>
      <c r="E82" s="304" t="s">
        <v>471</v>
      </c>
      <c r="F82" s="303"/>
      <c r="G82" s="303"/>
      <c r="H82" s="303"/>
      <c r="I82" s="303"/>
      <c r="J82" s="303"/>
      <c r="K82" s="303"/>
    </row>
    <row r="83" spans="1:11">
      <c r="A83" s="303" t="s">
        <v>71</v>
      </c>
      <c r="B83" s="303" t="str">
        <f t="shared" si="0"/>
        <v>日野市</v>
      </c>
      <c r="C83" s="303" t="str">
        <f t="shared" si="1"/>
        <v>日野市</v>
      </c>
      <c r="D83" s="303" t="s">
        <v>470</v>
      </c>
      <c r="E83" s="304" t="s">
        <v>471</v>
      </c>
      <c r="F83" s="303"/>
      <c r="G83" s="303"/>
      <c r="H83" s="303"/>
      <c r="I83" s="303"/>
      <c r="J83" s="303"/>
      <c r="K83" s="303"/>
    </row>
    <row r="84" spans="1:11">
      <c r="A84" s="303" t="s">
        <v>81</v>
      </c>
      <c r="B84" s="303" t="str">
        <f t="shared" si="0"/>
        <v>多摩市</v>
      </c>
      <c r="C84" s="303" t="str">
        <f t="shared" si="1"/>
        <v>多摩市</v>
      </c>
      <c r="D84" s="303" t="s">
        <v>470</v>
      </c>
      <c r="E84" s="304" t="s">
        <v>471</v>
      </c>
      <c r="F84" s="303"/>
      <c r="G84" s="303"/>
      <c r="H84" s="303"/>
      <c r="I84" s="303"/>
      <c r="J84" s="303"/>
      <c r="K84" s="303"/>
    </row>
    <row r="85" spans="1:11">
      <c r="A85" s="303" t="s">
        <v>82</v>
      </c>
      <c r="B85" s="303" t="str">
        <f t="shared" si="0"/>
        <v>稲城市</v>
      </c>
      <c r="C85" s="303" t="str">
        <f t="shared" si="1"/>
        <v>稲城市</v>
      </c>
      <c r="D85" s="303" t="s">
        <v>470</v>
      </c>
      <c r="E85" s="304" t="s">
        <v>471</v>
      </c>
      <c r="F85" s="303"/>
      <c r="G85" s="303"/>
      <c r="H85" s="303"/>
      <c r="I85" s="303"/>
      <c r="J85" s="303"/>
      <c r="K85" s="303"/>
    </row>
    <row r="86" spans="1:11">
      <c r="A86" s="303" t="s">
        <v>64</v>
      </c>
      <c r="B86" s="303" t="str">
        <f t="shared" si="0"/>
        <v>青梅市</v>
      </c>
      <c r="C86" s="303" t="str">
        <f t="shared" si="1"/>
        <v>青梅市</v>
      </c>
      <c r="D86" s="303" t="s">
        <v>472</v>
      </c>
      <c r="E86" s="304" t="s">
        <v>473</v>
      </c>
      <c r="F86" s="303"/>
      <c r="G86" s="303"/>
      <c r="H86" s="303"/>
      <c r="I86" s="303"/>
      <c r="J86" s="303"/>
      <c r="K86" s="303"/>
    </row>
    <row r="87" spans="1:11">
      <c r="A87" s="303" t="s">
        <v>75</v>
      </c>
      <c r="B87" s="303" t="str">
        <f t="shared" si="0"/>
        <v>福生市</v>
      </c>
      <c r="C87" s="303" t="str">
        <f t="shared" si="1"/>
        <v>福生市</v>
      </c>
      <c r="D87" s="303" t="s">
        <v>472</v>
      </c>
      <c r="E87" s="304" t="s">
        <v>473</v>
      </c>
      <c r="F87" s="303"/>
      <c r="G87" s="303"/>
      <c r="H87" s="303"/>
      <c r="I87" s="303"/>
      <c r="J87" s="303"/>
      <c r="K87" s="303"/>
    </row>
    <row r="88" spans="1:11">
      <c r="A88" s="303" t="s">
        <v>83</v>
      </c>
      <c r="B88" s="303" t="str">
        <f t="shared" si="0"/>
        <v>羽村市</v>
      </c>
      <c r="C88" s="303" t="str">
        <f t="shared" si="1"/>
        <v>羽村市</v>
      </c>
      <c r="D88" s="303" t="s">
        <v>472</v>
      </c>
      <c r="E88" s="304" t="s">
        <v>473</v>
      </c>
      <c r="F88" s="303"/>
      <c r="G88" s="303"/>
      <c r="H88" s="303"/>
      <c r="I88" s="303"/>
      <c r="J88" s="303"/>
      <c r="K88" s="303"/>
    </row>
    <row r="89" spans="1:11">
      <c r="A89" s="303" t="s">
        <v>84</v>
      </c>
      <c r="B89" s="303" t="str">
        <f t="shared" si="0"/>
        <v>あきる</v>
      </c>
      <c r="C89" s="303" t="s">
        <v>474</v>
      </c>
      <c r="D89" s="303" t="s">
        <v>472</v>
      </c>
      <c r="E89" s="304" t="s">
        <v>473</v>
      </c>
      <c r="F89" s="303"/>
      <c r="G89" s="303"/>
      <c r="H89" s="303"/>
      <c r="I89" s="303"/>
      <c r="J89" s="303"/>
      <c r="K89" s="303"/>
    </row>
    <row r="90" spans="1:11">
      <c r="A90" s="303" t="s">
        <v>475</v>
      </c>
      <c r="B90" s="303" t="str">
        <f t="shared" si="0"/>
        <v>瑞穂町</v>
      </c>
      <c r="C90" s="303" t="s">
        <v>476</v>
      </c>
      <c r="D90" s="303" t="s">
        <v>472</v>
      </c>
      <c r="E90" s="304" t="s">
        <v>473</v>
      </c>
      <c r="F90" s="303"/>
      <c r="G90" s="303"/>
      <c r="H90" s="303"/>
      <c r="I90" s="303"/>
      <c r="J90" s="303"/>
      <c r="K90" s="303"/>
    </row>
    <row r="91" spans="1:11">
      <c r="A91" s="303" t="s">
        <v>477</v>
      </c>
      <c r="B91" s="303" t="str">
        <f t="shared" si="0"/>
        <v>日の出</v>
      </c>
      <c r="C91" s="303" t="s">
        <v>478</v>
      </c>
      <c r="D91" s="303" t="s">
        <v>472</v>
      </c>
      <c r="E91" s="304" t="s">
        <v>473</v>
      </c>
      <c r="F91" s="303"/>
      <c r="G91" s="303"/>
      <c r="H91" s="303"/>
      <c r="I91" s="303"/>
      <c r="J91" s="303"/>
      <c r="K91" s="303"/>
    </row>
    <row r="92" spans="1:11">
      <c r="A92" s="303" t="s">
        <v>479</v>
      </c>
      <c r="B92" s="303" t="str">
        <f t="shared" si="0"/>
        <v>奥多摩</v>
      </c>
      <c r="C92" s="303" t="s">
        <v>480</v>
      </c>
      <c r="D92" s="303" t="s">
        <v>472</v>
      </c>
      <c r="E92" s="304" t="s">
        <v>473</v>
      </c>
      <c r="F92" s="303"/>
      <c r="G92" s="303"/>
      <c r="H92" s="303"/>
      <c r="I92" s="303"/>
      <c r="J92" s="303"/>
      <c r="K92" s="303"/>
    </row>
    <row r="93" spans="1:11">
      <c r="A93" s="303" t="s">
        <v>481</v>
      </c>
      <c r="B93" s="303" t="str">
        <f t="shared" si="0"/>
        <v>檜原村</v>
      </c>
      <c r="C93" s="303" t="s">
        <v>482</v>
      </c>
      <c r="D93" s="303" t="s">
        <v>472</v>
      </c>
      <c r="E93" s="304" t="s">
        <v>473</v>
      </c>
      <c r="F93" s="303"/>
      <c r="G93" s="303"/>
      <c r="H93" s="303"/>
      <c r="I93" s="303"/>
      <c r="J93" s="303"/>
      <c r="K93" s="303"/>
    </row>
    <row r="94" spans="1:11">
      <c r="A94" s="303" t="s">
        <v>483</v>
      </c>
      <c r="B94" s="303" t="str">
        <f t="shared" si="0"/>
        <v>西多摩</v>
      </c>
      <c r="C94" s="303" t="str">
        <f t="shared" ref="C94:C103" si="2">A94</f>
        <v>西多摩郡</v>
      </c>
      <c r="D94" s="303" t="s">
        <v>472</v>
      </c>
      <c r="E94" s="304" t="s">
        <v>473</v>
      </c>
      <c r="F94" s="303"/>
      <c r="G94" s="303"/>
      <c r="H94" s="303"/>
      <c r="I94" s="303"/>
      <c r="J94" s="303"/>
      <c r="K94" s="303"/>
    </row>
    <row r="95" spans="1:11">
      <c r="A95" s="303" t="s">
        <v>484</v>
      </c>
      <c r="B95" s="303" t="str">
        <f t="shared" si="0"/>
        <v>大島町</v>
      </c>
      <c r="C95" s="303" t="str">
        <f t="shared" si="2"/>
        <v>大島町</v>
      </c>
      <c r="D95" s="303" t="s">
        <v>485</v>
      </c>
      <c r="E95" s="304" t="s">
        <v>486</v>
      </c>
      <c r="F95" s="303"/>
      <c r="G95" s="303"/>
      <c r="H95" s="303"/>
      <c r="I95" s="303"/>
      <c r="J95" s="303"/>
      <c r="K95" s="303"/>
    </row>
    <row r="96" spans="1:11">
      <c r="A96" s="303" t="s">
        <v>103</v>
      </c>
      <c r="B96" s="303" t="str">
        <f t="shared" si="0"/>
        <v>利島村</v>
      </c>
      <c r="C96" s="303" t="str">
        <f t="shared" si="2"/>
        <v>利島村</v>
      </c>
      <c r="D96" s="303" t="s">
        <v>485</v>
      </c>
      <c r="E96" s="304" t="s">
        <v>486</v>
      </c>
      <c r="F96" s="303"/>
      <c r="G96" s="303"/>
      <c r="H96" s="303"/>
      <c r="I96" s="303"/>
      <c r="J96" s="303"/>
      <c r="K96" s="303"/>
    </row>
    <row r="97" spans="1:11">
      <c r="A97" s="303" t="s">
        <v>86</v>
      </c>
      <c r="B97" s="303" t="str">
        <f t="shared" si="0"/>
        <v>新島村</v>
      </c>
      <c r="C97" s="303" t="str">
        <f t="shared" si="2"/>
        <v>新島村</v>
      </c>
      <c r="D97" s="303" t="s">
        <v>485</v>
      </c>
      <c r="E97" s="304" t="s">
        <v>486</v>
      </c>
      <c r="F97" s="303"/>
      <c r="G97" s="303"/>
      <c r="H97" s="303"/>
      <c r="I97" s="303"/>
      <c r="J97" s="303"/>
      <c r="K97" s="303"/>
    </row>
    <row r="98" spans="1:11">
      <c r="A98" s="303" t="s">
        <v>487</v>
      </c>
      <c r="B98" s="303" t="str">
        <f t="shared" si="0"/>
        <v>神津島</v>
      </c>
      <c r="C98" s="303" t="str">
        <f t="shared" si="2"/>
        <v>神津島</v>
      </c>
      <c r="D98" s="303" t="s">
        <v>485</v>
      </c>
      <c r="E98" s="304" t="s">
        <v>486</v>
      </c>
      <c r="F98" s="303"/>
      <c r="G98" s="303"/>
      <c r="H98" s="303"/>
      <c r="I98" s="303"/>
      <c r="J98" s="303"/>
      <c r="K98" s="303"/>
    </row>
    <row r="99" spans="1:11">
      <c r="A99" s="303" t="s">
        <v>87</v>
      </c>
      <c r="B99" s="303" t="str">
        <f t="shared" si="0"/>
        <v>三宅村</v>
      </c>
      <c r="C99" s="303" t="str">
        <f t="shared" si="2"/>
        <v>三宅村</v>
      </c>
      <c r="D99" s="303" t="s">
        <v>485</v>
      </c>
      <c r="E99" s="304" t="s">
        <v>488</v>
      </c>
      <c r="F99" s="303"/>
      <c r="G99" s="303"/>
      <c r="H99" s="303"/>
      <c r="I99" s="303"/>
      <c r="J99" s="303"/>
      <c r="K99" s="303"/>
    </row>
    <row r="100" spans="1:11">
      <c r="A100" s="303" t="s">
        <v>489</v>
      </c>
      <c r="B100" s="303" t="str">
        <f t="shared" si="0"/>
        <v>御蔵島</v>
      </c>
      <c r="C100" s="303" t="str">
        <f t="shared" si="2"/>
        <v>御蔵島村</v>
      </c>
      <c r="D100" s="303" t="s">
        <v>485</v>
      </c>
      <c r="E100" s="304" t="s">
        <v>488</v>
      </c>
      <c r="F100" s="303"/>
      <c r="G100" s="303"/>
      <c r="H100" s="303"/>
      <c r="I100" s="303"/>
      <c r="J100" s="303"/>
      <c r="K100" s="303"/>
    </row>
    <row r="101" spans="1:11">
      <c r="A101" s="303" t="s">
        <v>88</v>
      </c>
      <c r="B101" s="303" t="str">
        <f t="shared" si="0"/>
        <v>八丈町</v>
      </c>
      <c r="C101" s="303" t="str">
        <f t="shared" si="2"/>
        <v>八丈町</v>
      </c>
      <c r="D101" s="303" t="s">
        <v>485</v>
      </c>
      <c r="E101" s="304" t="s">
        <v>490</v>
      </c>
      <c r="F101" s="303"/>
      <c r="G101" s="303"/>
      <c r="H101" s="303"/>
      <c r="I101" s="303"/>
      <c r="J101" s="303"/>
      <c r="K101" s="303"/>
    </row>
    <row r="102" spans="1:11">
      <c r="A102" s="303" t="s">
        <v>491</v>
      </c>
      <c r="B102" s="303" t="str">
        <f t="shared" si="0"/>
        <v>青ヶ島</v>
      </c>
      <c r="C102" s="303" t="str">
        <f t="shared" si="2"/>
        <v>青ヶ島村</v>
      </c>
      <c r="D102" s="303" t="s">
        <v>485</v>
      </c>
      <c r="E102" s="304" t="s">
        <v>490</v>
      </c>
      <c r="F102" s="303"/>
      <c r="G102" s="303"/>
      <c r="H102" s="303"/>
      <c r="I102" s="303"/>
      <c r="J102" s="303"/>
      <c r="K102" s="303"/>
    </row>
    <row r="103" spans="1:11">
      <c r="A103" s="303" t="s">
        <v>492</v>
      </c>
      <c r="B103" s="303" t="str">
        <f t="shared" si="0"/>
        <v>小笠原</v>
      </c>
      <c r="C103" s="303" t="str">
        <f t="shared" si="2"/>
        <v>小笠原村</v>
      </c>
      <c r="D103" s="303" t="s">
        <v>485</v>
      </c>
      <c r="E103" s="304" t="s">
        <v>493</v>
      </c>
      <c r="F103" s="303"/>
      <c r="G103" s="303"/>
      <c r="H103" s="303"/>
      <c r="I103" s="303"/>
      <c r="J103" s="303"/>
      <c r="K103" s="303"/>
    </row>
  </sheetData>
  <sheetProtection sheet="1" formatCells="0" formatColumns="0" formatRows="0" insertColumns="0" insertRows="0" insertHyperlinks="0" deleteColumns="0" deleteRows="0" sort="0" autoFilter="0" pivotTables="0"/>
  <sortState xmlns:xlrd2="http://schemas.microsoft.com/office/spreadsheetml/2017/richdata2" ref="A2:C44">
    <sortCondition ref="C2:C44" customList="区部,西多摩,南多摩,北多摩"/>
    <sortCondition ref="A2:A44"/>
  </sortState>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104F3-ED65-4BA3-8510-DA2D1FB4789A}">
  <sheetPr codeName="Sheet5">
    <tabColor indexed="34"/>
  </sheetPr>
  <dimension ref="A1:AB53"/>
  <sheetViews>
    <sheetView showGridLines="0" tabSelected="1" view="pageBreakPreview" zoomScale="80" zoomScaleNormal="80" zoomScaleSheetLayoutView="80" workbookViewId="0">
      <selection activeCell="A9" sqref="A9:A15"/>
    </sheetView>
  </sheetViews>
  <sheetFormatPr defaultColWidth="9" defaultRowHeight="16.2"/>
  <cols>
    <col min="1" max="2" width="9.59765625" style="8" customWidth="1"/>
    <col min="3" max="3" width="17.19921875" style="8" customWidth="1"/>
    <col min="4" max="4" width="8.09765625" style="8" customWidth="1"/>
    <col min="5" max="5" width="6" style="8" customWidth="1"/>
    <col min="6" max="6" width="4.3984375" style="23" customWidth="1"/>
    <col min="7" max="7" width="12.5" style="8" customWidth="1"/>
    <col min="8" max="8" width="20.69921875" style="8" customWidth="1"/>
    <col min="9" max="9" width="15.5" style="8" customWidth="1"/>
    <col min="10" max="10" width="31" style="8" customWidth="1"/>
    <col min="11" max="11" width="18.19921875" style="8" customWidth="1"/>
    <col min="12" max="12" width="4.8984375" style="8" customWidth="1"/>
    <col min="13" max="13" width="11.8984375" style="8" hidden="1" customWidth="1"/>
    <col min="14" max="15" width="9" style="8" hidden="1" customWidth="1"/>
    <col min="16" max="16" width="14.69921875" style="8" hidden="1" customWidth="1"/>
    <col min="17" max="17" width="13.69921875" style="8" hidden="1" customWidth="1"/>
    <col min="18" max="22" width="9" style="8" hidden="1" customWidth="1"/>
    <col min="23" max="23" width="17.5" style="8" hidden="1" customWidth="1"/>
    <col min="24" max="28" width="9" style="8" hidden="1" customWidth="1"/>
    <col min="29" max="29" width="0" style="8" hidden="1" customWidth="1"/>
    <col min="30" max="16384" width="9" style="8"/>
  </cols>
  <sheetData>
    <row r="1" spans="1:23" s="2" customFormat="1" ht="42.75" customHeight="1">
      <c r="A1" s="387" t="s">
        <v>29</v>
      </c>
      <c r="B1" s="387"/>
      <c r="C1" s="387"/>
      <c r="D1" s="387"/>
      <c r="E1" s="387"/>
      <c r="F1" s="387"/>
      <c r="G1" s="387"/>
      <c r="H1" s="387"/>
      <c r="I1" s="387"/>
      <c r="J1" s="387"/>
      <c r="K1" s="387"/>
    </row>
    <row r="2" spans="1:23" s="5" customFormat="1" ht="28.5" customHeight="1">
      <c r="A2" s="403" t="s">
        <v>0</v>
      </c>
      <c r="B2" s="403"/>
      <c r="C2" s="405"/>
      <c r="D2" s="405"/>
      <c r="E2" s="405"/>
      <c r="F2" s="405"/>
      <c r="G2" s="405"/>
      <c r="H2" s="30"/>
      <c r="I2" s="3"/>
      <c r="J2" s="3"/>
      <c r="K2" s="4" t="s">
        <v>375</v>
      </c>
      <c r="L2" s="3"/>
    </row>
    <row r="3" spans="1:23" ht="15" customHeight="1" thickBot="1">
      <c r="A3" s="404"/>
      <c r="B3" s="404"/>
      <c r="C3" s="6"/>
      <c r="D3" s="6"/>
      <c r="E3" s="6"/>
      <c r="F3" s="7"/>
      <c r="M3" s="9"/>
      <c r="P3" s="8" t="s">
        <v>309</v>
      </c>
      <c r="U3" s="8" t="s">
        <v>310</v>
      </c>
    </row>
    <row r="4" spans="1:23" s="12" customFormat="1" ht="24" customHeight="1">
      <c r="A4" s="10" t="s">
        <v>1</v>
      </c>
      <c r="B4" s="388" t="s">
        <v>2</v>
      </c>
      <c r="C4" s="11" t="s">
        <v>1</v>
      </c>
      <c r="D4" s="391" t="s">
        <v>3</v>
      </c>
      <c r="E4" s="393" t="s">
        <v>4</v>
      </c>
      <c r="F4" s="394"/>
      <c r="G4" s="433" t="s">
        <v>28</v>
      </c>
      <c r="H4" s="434"/>
      <c r="I4" s="431" t="s">
        <v>27</v>
      </c>
      <c r="J4" s="441" t="s">
        <v>26</v>
      </c>
      <c r="K4" s="406" t="s">
        <v>5</v>
      </c>
      <c r="P4" s="12" t="s">
        <v>299</v>
      </c>
      <c r="U4" s="12" t="s">
        <v>311</v>
      </c>
    </row>
    <row r="5" spans="1:23" s="12" customFormat="1" ht="24" customHeight="1">
      <c r="A5" s="399" t="s">
        <v>6</v>
      </c>
      <c r="B5" s="389"/>
      <c r="C5" s="401" t="s">
        <v>25</v>
      </c>
      <c r="D5" s="392"/>
      <c r="E5" s="395"/>
      <c r="F5" s="396"/>
      <c r="G5" s="435"/>
      <c r="H5" s="436"/>
      <c r="I5" s="432"/>
      <c r="J5" s="442"/>
      <c r="K5" s="407"/>
      <c r="P5" s="12" t="s">
        <v>300</v>
      </c>
      <c r="U5" s="12" t="s">
        <v>312</v>
      </c>
    </row>
    <row r="6" spans="1:23" s="12" customFormat="1" ht="24" customHeight="1">
      <c r="A6" s="399"/>
      <c r="B6" s="389"/>
      <c r="C6" s="401"/>
      <c r="D6" s="392"/>
      <c r="E6" s="395"/>
      <c r="F6" s="396"/>
      <c r="G6" s="29" t="s">
        <v>8</v>
      </c>
      <c r="H6" s="13" t="s">
        <v>7</v>
      </c>
      <c r="I6" s="28" t="s">
        <v>24</v>
      </c>
      <c r="J6" s="27"/>
      <c r="K6" s="407"/>
      <c r="P6" s="12" t="s">
        <v>301</v>
      </c>
      <c r="U6" s="12" t="s">
        <v>313</v>
      </c>
    </row>
    <row r="7" spans="1:23" s="12" customFormat="1" ht="24" customHeight="1">
      <c r="A7" s="399"/>
      <c r="B7" s="389"/>
      <c r="C7" s="401"/>
      <c r="D7" s="392"/>
      <c r="E7" s="395"/>
      <c r="F7" s="396"/>
      <c r="G7" s="401" t="s">
        <v>23</v>
      </c>
      <c r="H7" s="14" t="s">
        <v>9</v>
      </c>
      <c r="I7" s="437" t="s">
        <v>23</v>
      </c>
      <c r="J7" s="439" t="s">
        <v>22</v>
      </c>
      <c r="K7" s="407"/>
      <c r="P7" s="12" t="s">
        <v>302</v>
      </c>
      <c r="U7" s="12" t="s">
        <v>314</v>
      </c>
    </row>
    <row r="8" spans="1:23" s="12" customFormat="1" ht="24" customHeight="1" thickBot="1">
      <c r="A8" s="400"/>
      <c r="B8" s="390"/>
      <c r="C8" s="402"/>
      <c r="D8" s="15" t="s">
        <v>10</v>
      </c>
      <c r="E8" s="397"/>
      <c r="F8" s="398"/>
      <c r="G8" s="402"/>
      <c r="H8" s="16" t="s">
        <v>11</v>
      </c>
      <c r="I8" s="438"/>
      <c r="J8" s="440"/>
      <c r="K8" s="408"/>
      <c r="P8" s="12" t="s">
        <v>303</v>
      </c>
      <c r="U8" s="12" t="s">
        <v>315</v>
      </c>
    </row>
    <row r="9" spans="1:23" s="18" customFormat="1" ht="24" customHeight="1">
      <c r="A9" s="337"/>
      <c r="B9" s="354"/>
      <c r="C9" s="357" t="str">
        <f>IF(A9="","",IF(A9="イチゴ（養液栽培）","促成（施設）","促成長期（施設）"))</f>
        <v/>
      </c>
      <c r="D9" s="359"/>
      <c r="E9" s="256"/>
      <c r="F9" s="306" t="s">
        <v>12</v>
      </c>
      <c r="G9" s="349"/>
      <c r="H9" s="351" t="str" cm="1">
        <f t="array" ref="H9">_xlfn.IFS(B9="①エコ25",VLOOKUP(A9&amp;C9,養液栽培基準検索表,5,FALSE),B9="②エコ50",VLOOKUP(A9&amp;C9,養液栽培基準検索表,6,FALSE),TRUE,"")</f>
        <v/>
      </c>
      <c r="I9" s="373"/>
      <c r="J9" s="366"/>
      <c r="K9" s="381"/>
      <c r="P9" s="18" t="s">
        <v>304</v>
      </c>
      <c r="U9" s="18" t="s">
        <v>316</v>
      </c>
    </row>
    <row r="10" spans="1:23" s="18" customFormat="1" ht="12" customHeight="1">
      <c r="A10" s="338"/>
      <c r="B10" s="355"/>
      <c r="C10" s="358"/>
      <c r="D10" s="360"/>
      <c r="E10" s="364" t="s">
        <v>13</v>
      </c>
      <c r="F10" s="365"/>
      <c r="G10" s="350"/>
      <c r="H10" s="352"/>
      <c r="I10" s="374"/>
      <c r="J10" s="367"/>
      <c r="K10" s="382"/>
      <c r="P10" s="18" t="s">
        <v>305</v>
      </c>
      <c r="U10" s="18" t="s">
        <v>317</v>
      </c>
    </row>
    <row r="11" spans="1:23" s="18" customFormat="1" ht="12" customHeight="1">
      <c r="A11" s="338"/>
      <c r="B11" s="355"/>
      <c r="C11" s="358"/>
      <c r="D11" s="360"/>
      <c r="E11" s="364"/>
      <c r="F11" s="365"/>
      <c r="G11" s="375"/>
      <c r="H11" s="352"/>
      <c r="I11" s="343"/>
      <c r="J11" s="367"/>
      <c r="K11" s="382"/>
      <c r="P11" s="18" t="s">
        <v>306</v>
      </c>
    </row>
    <row r="12" spans="1:23" s="18" customFormat="1" ht="24" customHeight="1">
      <c r="A12" s="338"/>
      <c r="B12" s="355"/>
      <c r="C12" s="305" t="s">
        <v>21</v>
      </c>
      <c r="D12" s="361"/>
      <c r="E12" s="257"/>
      <c r="F12" s="307" t="s">
        <v>12</v>
      </c>
      <c r="G12" s="376"/>
      <c r="H12" s="353"/>
      <c r="I12" s="344"/>
      <c r="J12" s="368"/>
      <c r="K12" s="383"/>
      <c r="P12" s="18" t="s">
        <v>307</v>
      </c>
    </row>
    <row r="13" spans="1:23" s="18" customFormat="1" ht="44.1" customHeight="1">
      <c r="A13" s="338"/>
      <c r="B13" s="355"/>
      <c r="C13" s="345" t="s">
        <v>20</v>
      </c>
      <c r="D13" s="346"/>
      <c r="E13" s="347"/>
      <c r="F13" s="348"/>
      <c r="G13" s="379"/>
      <c r="H13" s="379"/>
      <c r="I13" s="379"/>
      <c r="J13" s="379"/>
      <c r="K13" s="380"/>
      <c r="P13" s="18" t="s">
        <v>308</v>
      </c>
      <c r="V13" s="2"/>
      <c r="W13" s="2"/>
    </row>
    <row r="14" spans="1:23" s="18" customFormat="1" ht="44.1" customHeight="1">
      <c r="A14" s="338"/>
      <c r="B14" s="355"/>
      <c r="C14" s="369" t="s">
        <v>14</v>
      </c>
      <c r="D14" s="369"/>
      <c r="E14" s="369"/>
      <c r="F14" s="370"/>
      <c r="G14" s="371"/>
      <c r="H14" s="371"/>
      <c r="I14" s="371"/>
      <c r="J14" s="371"/>
      <c r="K14" s="372"/>
      <c r="V14" s="205"/>
      <c r="W14" s="205"/>
    </row>
    <row r="15" spans="1:23" s="18" customFormat="1" ht="44.1" customHeight="1" thickBot="1">
      <c r="A15" s="339"/>
      <c r="B15" s="356"/>
      <c r="C15" s="340" t="s">
        <v>19</v>
      </c>
      <c r="D15" s="341"/>
      <c r="E15" s="341"/>
      <c r="F15" s="342"/>
      <c r="G15" s="362"/>
      <c r="H15" s="362"/>
      <c r="I15" s="362"/>
      <c r="J15" s="362"/>
      <c r="K15" s="363"/>
      <c r="N15" s="18" t="s">
        <v>407</v>
      </c>
      <c r="V15" s="205"/>
      <c r="W15" s="205"/>
    </row>
    <row r="16" spans="1:23" s="18" customFormat="1" ht="24" customHeight="1">
      <c r="A16" s="337"/>
      <c r="B16" s="354"/>
      <c r="C16" s="357" t="str">
        <f>IF(A16="","",IF(A16="イチゴ（養液栽培）","促成（施設）","促成長期（施設）"))</f>
        <v/>
      </c>
      <c r="D16" s="359"/>
      <c r="E16" s="256"/>
      <c r="F16" s="306" t="s">
        <v>12</v>
      </c>
      <c r="G16" s="411"/>
      <c r="H16" s="351" t="str" cm="1">
        <f t="array" ref="H16">_xlfn.IFS(B16="①エコ25",VLOOKUP(A16&amp;C16,養液栽培基準検索表,5,FALSE),B16="②エコ50",VLOOKUP(A16&amp;C16,養液栽培基準検索表,6,FALSE),TRUE,"")</f>
        <v/>
      </c>
      <c r="I16" s="416"/>
      <c r="J16" s="413"/>
      <c r="K16" s="381"/>
      <c r="N16" s="18" t="s">
        <v>374</v>
      </c>
      <c r="V16" s="205"/>
      <c r="W16" s="205"/>
    </row>
    <row r="17" spans="1:28" s="18" customFormat="1" ht="12" customHeight="1">
      <c r="A17" s="338"/>
      <c r="B17" s="355"/>
      <c r="C17" s="358"/>
      <c r="D17" s="360"/>
      <c r="E17" s="364" t="s">
        <v>13</v>
      </c>
      <c r="F17" s="365"/>
      <c r="G17" s="412"/>
      <c r="H17" s="352"/>
      <c r="I17" s="417"/>
      <c r="J17" s="414"/>
      <c r="K17" s="382"/>
    </row>
    <row r="18" spans="1:28" s="18" customFormat="1" ht="12" customHeight="1">
      <c r="A18" s="338"/>
      <c r="B18" s="355"/>
      <c r="C18" s="358"/>
      <c r="D18" s="360"/>
      <c r="E18" s="364"/>
      <c r="F18" s="365"/>
      <c r="G18" s="418"/>
      <c r="H18" s="352"/>
      <c r="I18" s="409"/>
      <c r="J18" s="414"/>
      <c r="K18" s="382"/>
    </row>
    <row r="19" spans="1:28" s="18" customFormat="1" ht="24.75" customHeight="1">
      <c r="A19" s="338"/>
      <c r="B19" s="355"/>
      <c r="C19" s="305" t="s">
        <v>21</v>
      </c>
      <c r="D19" s="361"/>
      <c r="E19" s="257"/>
      <c r="F19" s="307" t="s">
        <v>12</v>
      </c>
      <c r="G19" s="419"/>
      <c r="H19" s="353"/>
      <c r="I19" s="410"/>
      <c r="J19" s="415"/>
      <c r="K19" s="383"/>
    </row>
    <row r="20" spans="1:28" s="18" customFormat="1" ht="44.1" customHeight="1">
      <c r="A20" s="338"/>
      <c r="B20" s="355"/>
      <c r="C20" s="345" t="s">
        <v>20</v>
      </c>
      <c r="D20" s="346"/>
      <c r="E20" s="347"/>
      <c r="F20" s="348"/>
      <c r="G20" s="420"/>
      <c r="H20" s="420"/>
      <c r="I20" s="420"/>
      <c r="J20" s="420"/>
      <c r="K20" s="421"/>
    </row>
    <row r="21" spans="1:28" s="18" customFormat="1" ht="44.1" customHeight="1">
      <c r="A21" s="338"/>
      <c r="B21" s="355"/>
      <c r="C21" s="422" t="s">
        <v>14</v>
      </c>
      <c r="D21" s="369"/>
      <c r="E21" s="369"/>
      <c r="F21" s="370"/>
      <c r="G21" s="429"/>
      <c r="H21" s="429"/>
      <c r="I21" s="429"/>
      <c r="J21" s="429"/>
      <c r="K21" s="430"/>
    </row>
    <row r="22" spans="1:28" s="18" customFormat="1" ht="44.1" customHeight="1" thickBot="1">
      <c r="A22" s="339"/>
      <c r="B22" s="356"/>
      <c r="C22" s="340" t="s">
        <v>19</v>
      </c>
      <c r="D22" s="341"/>
      <c r="E22" s="341"/>
      <c r="F22" s="342"/>
      <c r="G22" s="423"/>
      <c r="H22" s="423"/>
      <c r="I22" s="423"/>
      <c r="J22" s="423"/>
      <c r="K22" s="424"/>
      <c r="M22" s="262"/>
      <c r="N22" s="258" t="s">
        <v>350</v>
      </c>
      <c r="O22" s="258" t="s">
        <v>351</v>
      </c>
      <c r="P22" s="258" t="s">
        <v>352</v>
      </c>
      <c r="Q22" s="258" t="s">
        <v>349</v>
      </c>
      <c r="R22" s="258" t="s">
        <v>359</v>
      </c>
      <c r="S22" s="206" t="s">
        <v>372</v>
      </c>
      <c r="T22" s="258" t="s">
        <v>353</v>
      </c>
      <c r="U22" s="258" t="s">
        <v>354</v>
      </c>
      <c r="V22" s="206" t="s">
        <v>372</v>
      </c>
      <c r="W22" s="204"/>
      <c r="X22" s="299" t="s">
        <v>408</v>
      </c>
      <c r="Y22" s="268" t="s">
        <v>409</v>
      </c>
      <c r="Z22" s="268" t="s">
        <v>410</v>
      </c>
      <c r="AB22" s="204" t="s">
        <v>365</v>
      </c>
    </row>
    <row r="23" spans="1:28" s="18" customFormat="1" ht="24" customHeight="1">
      <c r="A23" s="337"/>
      <c r="B23" s="354"/>
      <c r="C23" s="357" t="str">
        <f>IF(A23="","",IF(A23="イチゴ（養液栽培）","促成（施設）","促成長期（施設）"))</f>
        <v/>
      </c>
      <c r="D23" s="359"/>
      <c r="E23" s="256"/>
      <c r="F23" s="306" t="s">
        <v>12</v>
      </c>
      <c r="G23" s="349"/>
      <c r="H23" s="351" t="str" cm="1">
        <f t="array" ref="H23">_xlfn.IFS(B23="①エコ25",VLOOKUP(A23&amp;C23,養液栽培基準検索表,5,FALSE),B23="②エコ50",VLOOKUP(A23&amp;C23,養液栽培基準検索表,6,FALSE),TRUE,"")</f>
        <v/>
      </c>
      <c r="I23" s="373"/>
      <c r="J23" s="366"/>
      <c r="K23" s="381"/>
      <c r="M23" s="259" t="s">
        <v>360</v>
      </c>
      <c r="N23" s="260" t="str">
        <f>IF(A9="","",B9)</f>
        <v/>
      </c>
      <c r="O23" s="260" t="str">
        <f>IF(A9="","",A9)</f>
        <v/>
      </c>
      <c r="P23" s="260" t="str">
        <f>IF(A9="","",IF(C9="","",C9))</f>
        <v/>
      </c>
      <c r="Q23" s="260" t="str">
        <f>IF($N23="①エコ25",$O23,"")</f>
        <v/>
      </c>
      <c r="R23" s="260" t="str">
        <f>IF($N23="②エコ50",$O23,"")</f>
        <v/>
      </c>
      <c r="S23" s="207"/>
      <c r="T23" s="260" t="str">
        <f>IF($N23="①エコ25",$O23&amp;$P23,"")</f>
        <v/>
      </c>
      <c r="U23" s="260" t="str">
        <f>IF($N23="②エコ50",$O23&amp;$P23,"")</f>
        <v/>
      </c>
      <c r="V23" s="213"/>
      <c r="X23" s="300" t="str">
        <f>IF(A9="","",D9)</f>
        <v/>
      </c>
      <c r="Y23" s="269" t="str">
        <f>IF($N23="①エコ25",$X23,"")</f>
        <v/>
      </c>
      <c r="Z23" s="269" t="str">
        <f>IF($N23="②エコ50",$X23,"")</f>
        <v/>
      </c>
      <c r="AB23" s="18">
        <v>9</v>
      </c>
    </row>
    <row r="24" spans="1:28" s="18" customFormat="1" ht="12" customHeight="1">
      <c r="A24" s="338"/>
      <c r="B24" s="355"/>
      <c r="C24" s="358"/>
      <c r="D24" s="360"/>
      <c r="E24" s="364" t="s">
        <v>13</v>
      </c>
      <c r="F24" s="365"/>
      <c r="G24" s="350"/>
      <c r="H24" s="352"/>
      <c r="I24" s="374"/>
      <c r="J24" s="367"/>
      <c r="K24" s="382"/>
      <c r="M24" s="259" t="s">
        <v>355</v>
      </c>
      <c r="N24" s="260" t="str">
        <f>IF(A16="","",B16)</f>
        <v/>
      </c>
      <c r="O24" s="260" t="str">
        <f>IF(A16="","",A16)</f>
        <v/>
      </c>
      <c r="P24" s="260" t="str">
        <f>IF(A16="","",IF(C16="","",C16))</f>
        <v/>
      </c>
      <c r="Q24" s="260" t="str">
        <f t="shared" ref="Q24:Q27" si="0">IF($N24="①エコ25",$O24,"")</f>
        <v/>
      </c>
      <c r="R24" s="260" t="str">
        <f t="shared" ref="R24:R27" si="1">IF($N24="②エコ50",$O24,"")</f>
        <v/>
      </c>
      <c r="S24" s="207"/>
      <c r="T24" s="260" t="str">
        <f t="shared" ref="T24:T27" si="2">IF($N24="①エコ25",$O24&amp;$P24,"")</f>
        <v/>
      </c>
      <c r="U24" s="260" t="str">
        <f t="shared" ref="U24:U27" si="3">IF($N24="②エコ50",$O24&amp;$P24,"")</f>
        <v/>
      </c>
      <c r="V24" s="213"/>
      <c r="X24" s="300" t="str">
        <f>IF(A16="","",D16)</f>
        <v/>
      </c>
      <c r="Y24" s="269" t="str">
        <f t="shared" ref="Y24:Y27" si="4">IF($N24="①エコ25",$X24,"")</f>
        <v/>
      </c>
      <c r="Z24" s="269" t="str">
        <f t="shared" ref="Z24:Z27" si="5">IF($N24="②エコ50",$X24,"")</f>
        <v/>
      </c>
      <c r="AB24" s="18">
        <v>16</v>
      </c>
    </row>
    <row r="25" spans="1:28" s="18" customFormat="1" ht="12" customHeight="1">
      <c r="A25" s="338"/>
      <c r="B25" s="355"/>
      <c r="C25" s="358"/>
      <c r="D25" s="360"/>
      <c r="E25" s="364"/>
      <c r="F25" s="365"/>
      <c r="G25" s="375"/>
      <c r="H25" s="352"/>
      <c r="I25" s="343"/>
      <c r="J25" s="367"/>
      <c r="K25" s="382"/>
      <c r="M25" s="259" t="s">
        <v>356</v>
      </c>
      <c r="N25" s="260" t="str">
        <f>IF(A23="","",B23)</f>
        <v/>
      </c>
      <c r="O25" s="260" t="str">
        <f>IF(A23="","",A23)</f>
        <v/>
      </c>
      <c r="P25" s="260" t="str">
        <f>IF(A23="","",IF(C23="","",C23))</f>
        <v/>
      </c>
      <c r="Q25" s="260" t="str">
        <f t="shared" si="0"/>
        <v/>
      </c>
      <c r="R25" s="260" t="str">
        <f t="shared" si="1"/>
        <v/>
      </c>
      <c r="S25" s="207"/>
      <c r="T25" s="260" t="str">
        <f t="shared" si="2"/>
        <v/>
      </c>
      <c r="U25" s="260" t="str">
        <f t="shared" si="3"/>
        <v/>
      </c>
      <c r="V25" s="213"/>
      <c r="X25" s="300" t="str">
        <f>IF(A23="","",D23)</f>
        <v/>
      </c>
      <c r="Y25" s="269" t="str">
        <f t="shared" si="4"/>
        <v/>
      </c>
      <c r="Z25" s="269" t="str">
        <f t="shared" si="5"/>
        <v/>
      </c>
      <c r="AB25" s="18">
        <v>23</v>
      </c>
    </row>
    <row r="26" spans="1:28" s="18" customFormat="1" ht="24.75" customHeight="1">
      <c r="A26" s="338"/>
      <c r="B26" s="355"/>
      <c r="C26" s="305" t="s">
        <v>21</v>
      </c>
      <c r="D26" s="361"/>
      <c r="E26" s="257"/>
      <c r="F26" s="307" t="s">
        <v>12</v>
      </c>
      <c r="G26" s="376"/>
      <c r="H26" s="353"/>
      <c r="I26" s="344"/>
      <c r="J26" s="368"/>
      <c r="K26" s="383"/>
      <c r="M26" s="259" t="s">
        <v>357</v>
      </c>
      <c r="N26" s="260" t="str">
        <f>IF(A30="","",B30)</f>
        <v/>
      </c>
      <c r="O26" s="260" t="str">
        <f>IF(A30="","",A30)</f>
        <v/>
      </c>
      <c r="P26" s="260" t="str">
        <f>IF(A30="","",IF(C30="","",C30))</f>
        <v/>
      </c>
      <c r="Q26" s="260" t="str">
        <f t="shared" si="0"/>
        <v/>
      </c>
      <c r="R26" s="260" t="str">
        <f t="shared" si="1"/>
        <v/>
      </c>
      <c r="S26" s="207"/>
      <c r="T26" s="260" t="str">
        <f t="shared" si="2"/>
        <v/>
      </c>
      <c r="U26" s="260" t="str">
        <f t="shared" si="3"/>
        <v/>
      </c>
      <c r="V26" s="213"/>
      <c r="X26" s="300" t="str">
        <f>IF(A30="","",D30)</f>
        <v/>
      </c>
      <c r="Y26" s="269" t="str">
        <f t="shared" si="4"/>
        <v/>
      </c>
      <c r="Z26" s="269" t="str">
        <f t="shared" si="5"/>
        <v/>
      </c>
      <c r="AB26" s="18">
        <v>30</v>
      </c>
    </row>
    <row r="27" spans="1:28" s="18" customFormat="1" ht="44.1" customHeight="1">
      <c r="A27" s="338"/>
      <c r="B27" s="355"/>
      <c r="C27" s="345" t="s">
        <v>20</v>
      </c>
      <c r="D27" s="346"/>
      <c r="E27" s="347"/>
      <c r="F27" s="348"/>
      <c r="G27" s="379"/>
      <c r="H27" s="379"/>
      <c r="I27" s="379"/>
      <c r="J27" s="379"/>
      <c r="K27" s="380"/>
      <c r="M27" s="261" t="s">
        <v>358</v>
      </c>
      <c r="N27" s="258" t="str">
        <f>IF(A37="","",B37)</f>
        <v/>
      </c>
      <c r="O27" s="258" t="str">
        <f>IF(A37="","",A37)</f>
        <v/>
      </c>
      <c r="P27" s="260" t="str">
        <f>IF(A37="","",IF(C37="","",C37))</f>
        <v/>
      </c>
      <c r="Q27" s="258" t="str">
        <f t="shared" si="0"/>
        <v/>
      </c>
      <c r="R27" s="258" t="str">
        <f t="shared" si="1"/>
        <v/>
      </c>
      <c r="S27" s="208"/>
      <c r="T27" s="258" t="str">
        <f t="shared" si="2"/>
        <v/>
      </c>
      <c r="U27" s="258" t="str">
        <f t="shared" si="3"/>
        <v/>
      </c>
      <c r="V27" s="214"/>
      <c r="X27" s="301" t="str">
        <f>IF(A37="","",D37)</f>
        <v/>
      </c>
      <c r="Y27" s="270" t="str">
        <f t="shared" si="4"/>
        <v/>
      </c>
      <c r="Z27" s="270" t="str">
        <f t="shared" si="5"/>
        <v/>
      </c>
      <c r="AB27" s="18">
        <v>37</v>
      </c>
    </row>
    <row r="28" spans="1:28" s="18" customFormat="1" ht="44.1" customHeight="1">
      <c r="A28" s="338"/>
      <c r="B28" s="355"/>
      <c r="C28" s="369" t="s">
        <v>14</v>
      </c>
      <c r="D28" s="369"/>
      <c r="E28" s="369"/>
      <c r="F28" s="370"/>
      <c r="G28" s="371"/>
      <c r="H28" s="371"/>
      <c r="I28" s="371"/>
      <c r="J28" s="371"/>
      <c r="K28" s="372"/>
      <c r="M28" s="263">
        <v>1</v>
      </c>
      <c r="N28" s="263"/>
      <c r="O28" s="263"/>
      <c r="P28" s="271" t="s">
        <v>366</v>
      </c>
      <c r="Q28" s="272" t="str" cm="1">
        <f t="array" ref="Q28">IF(COUNTBLANK(Q23:Q27)=5,"",_xlfn.UNIQUE(_xlfn._xlws.FILTER(Q23:Q27,Q23:Q27&lt;&gt;"")))</f>
        <v/>
      </c>
      <c r="R28" s="272" t="str" cm="1">
        <f t="array" ref="R28">IF(COUNTBLANK(R23:R27)=5,"",_xlfn.UNIQUE(_xlfn._xlws.FILTER(R23:R27,R23:R27&lt;&gt;"")))</f>
        <v/>
      </c>
      <c r="S28" s="272"/>
      <c r="T28" s="272" t="str" cm="1">
        <f t="array" ref="T28">IF(COUNTBLANK(T23:T27)=5,"",_xlfn.UNIQUE(_xlfn._xlws.FILTER(T23:T27,T23:T27&lt;&gt;"")))</f>
        <v/>
      </c>
      <c r="U28" s="272" t="str" cm="1">
        <f t="array" ref="U28">IF(COUNTBLANK(U23:U27)=5,"",_xlfn.UNIQUE(_xlfn._xlws.FILTER(U23:U27,U23:U27&lt;&gt;"")))</f>
        <v/>
      </c>
      <c r="V28" s="272"/>
      <c r="W28" s="267" t="s">
        <v>411</v>
      </c>
      <c r="X28" s="302">
        <f>SUM(X23:X27)</f>
        <v>0</v>
      </c>
      <c r="Y28" s="298">
        <f t="shared" ref="Y28:Z28" si="6">SUM(Y23:Y27)</f>
        <v>0</v>
      </c>
      <c r="Z28" s="298">
        <f t="shared" si="6"/>
        <v>0</v>
      </c>
    </row>
    <row r="29" spans="1:28" s="18" customFormat="1" ht="44.1" customHeight="1" thickBot="1">
      <c r="A29" s="339"/>
      <c r="B29" s="356"/>
      <c r="C29" s="340" t="s">
        <v>19</v>
      </c>
      <c r="D29" s="341"/>
      <c r="E29" s="341"/>
      <c r="F29" s="342"/>
      <c r="G29" s="362"/>
      <c r="H29" s="362"/>
      <c r="I29" s="362"/>
      <c r="J29" s="362"/>
      <c r="K29" s="363"/>
      <c r="M29" s="263">
        <v>2</v>
      </c>
      <c r="N29" s="263"/>
      <c r="O29" s="263"/>
      <c r="P29" s="273" t="s">
        <v>361</v>
      </c>
      <c r="Q29" s="272"/>
      <c r="R29" s="272"/>
      <c r="S29" s="209"/>
      <c r="T29" s="272"/>
      <c r="U29" s="272"/>
      <c r="V29" s="209"/>
      <c r="X29" s="299" t="s">
        <v>408</v>
      </c>
      <c r="Y29" s="268" t="s">
        <v>409</v>
      </c>
      <c r="Z29" s="268" t="s">
        <v>410</v>
      </c>
    </row>
    <row r="30" spans="1:28" s="18" customFormat="1" ht="24" customHeight="1">
      <c r="A30" s="337"/>
      <c r="B30" s="354"/>
      <c r="C30" s="357" t="str">
        <f>IF(A30="","",IF(A30="イチゴ（養液栽培）","促成（施設）","促成長期（施設）"))</f>
        <v/>
      </c>
      <c r="D30" s="359"/>
      <c r="E30" s="256"/>
      <c r="F30" s="306" t="s">
        <v>12</v>
      </c>
      <c r="G30" s="349"/>
      <c r="H30" s="351" t="str" cm="1">
        <f t="array" ref="H30">_xlfn.IFS(B30="①エコ25",VLOOKUP(A30&amp;C30,養液栽培基準検索表,5,FALSE),B30="②エコ50",VLOOKUP(A30&amp;C30,養液栽培基準検索表,6,FALSE),TRUE,"")</f>
        <v/>
      </c>
      <c r="I30" s="373"/>
      <c r="J30" s="366"/>
      <c r="K30" s="381"/>
      <c r="M30" s="263">
        <v>3</v>
      </c>
      <c r="N30" s="263"/>
      <c r="O30" s="263"/>
      <c r="P30" s="274"/>
      <c r="Q30" s="275"/>
      <c r="R30" s="275"/>
      <c r="S30" s="210"/>
      <c r="T30" s="275"/>
      <c r="U30" s="275"/>
      <c r="V30" s="210"/>
    </row>
    <row r="31" spans="1:28" s="18" customFormat="1" ht="12" customHeight="1">
      <c r="A31" s="338"/>
      <c r="B31" s="355"/>
      <c r="C31" s="358"/>
      <c r="D31" s="360"/>
      <c r="E31" s="364" t="s">
        <v>13</v>
      </c>
      <c r="F31" s="365"/>
      <c r="G31" s="350"/>
      <c r="H31" s="352"/>
      <c r="I31" s="374"/>
      <c r="J31" s="367"/>
      <c r="K31" s="382"/>
      <c r="M31" s="263">
        <v>4</v>
      </c>
      <c r="N31" s="263"/>
      <c r="O31" s="263"/>
      <c r="P31" s="274"/>
      <c r="Q31" s="275"/>
      <c r="R31" s="275"/>
      <c r="S31" s="210"/>
      <c r="T31" s="275"/>
      <c r="U31" s="275"/>
      <c r="V31" s="210"/>
    </row>
    <row r="32" spans="1:28" s="18" customFormat="1" ht="12" customHeight="1">
      <c r="A32" s="338"/>
      <c r="B32" s="355"/>
      <c r="C32" s="358"/>
      <c r="D32" s="360"/>
      <c r="E32" s="364"/>
      <c r="F32" s="365"/>
      <c r="G32" s="375"/>
      <c r="H32" s="352"/>
      <c r="I32" s="343"/>
      <c r="J32" s="367"/>
      <c r="K32" s="382"/>
      <c r="M32" s="264">
        <v>5</v>
      </c>
      <c r="N32" s="264"/>
      <c r="O32" s="264"/>
      <c r="P32" s="276"/>
      <c r="Q32" s="277"/>
      <c r="R32" s="277"/>
      <c r="S32" s="211"/>
      <c r="T32" s="277"/>
      <c r="U32" s="277"/>
      <c r="V32" s="211"/>
    </row>
    <row r="33" spans="1:23" s="18" customFormat="1" ht="24.75" customHeight="1">
      <c r="A33" s="338"/>
      <c r="B33" s="355"/>
      <c r="C33" s="305" t="s">
        <v>21</v>
      </c>
      <c r="D33" s="361"/>
      <c r="E33" s="257"/>
      <c r="F33" s="307" t="s">
        <v>12</v>
      </c>
      <c r="G33" s="376"/>
      <c r="H33" s="353"/>
      <c r="I33" s="344"/>
      <c r="J33" s="368"/>
      <c r="K33" s="383"/>
      <c r="M33" s="223" t="s">
        <v>373</v>
      </c>
      <c r="N33" s="219"/>
      <c r="O33" s="219"/>
      <c r="P33" s="220"/>
      <c r="Q33" s="219" t="str">
        <f>IF(Q36=0,"",IF(#REF!=0,"","、"))</f>
        <v/>
      </c>
      <c r="R33" s="219" t="str">
        <f>IF(R36=0,"",IF(#REF!=0,"","、"))</f>
        <v/>
      </c>
      <c r="S33" s="219"/>
      <c r="T33" s="219" t="str">
        <f>IF(T36=0,"",IF(#REF!=0,"","、"))</f>
        <v/>
      </c>
      <c r="U33" s="219" t="str">
        <f>IF(U36=0,"",IF(#REF!=0,"","、"))</f>
        <v/>
      </c>
      <c r="V33" s="219"/>
      <c r="W33" s="252" t="s">
        <v>389</v>
      </c>
    </row>
    <row r="34" spans="1:23" s="18" customFormat="1" ht="44.1" customHeight="1">
      <c r="A34" s="338"/>
      <c r="B34" s="355"/>
      <c r="C34" s="345" t="s">
        <v>20</v>
      </c>
      <c r="D34" s="346"/>
      <c r="E34" s="347"/>
      <c r="F34" s="348"/>
      <c r="G34" s="379"/>
      <c r="H34" s="379"/>
      <c r="I34" s="379"/>
      <c r="J34" s="379"/>
      <c r="K34" s="380"/>
      <c r="M34" s="278" t="s">
        <v>369</v>
      </c>
      <c r="N34" s="278"/>
      <c r="O34" s="278"/>
      <c r="P34" s="279" t="s">
        <v>363</v>
      </c>
      <c r="Q34" s="425" t="str">
        <f>Q33&amp;_xlfn.TEXTJOIN("、",TRUE,Q28:Q32)</f>
        <v/>
      </c>
      <c r="R34" s="425" t="str">
        <f t="shared" ref="R34:U34" si="7">R33&amp;_xlfn.TEXTJOIN("、",TRUE,R28:R32)</f>
        <v/>
      </c>
      <c r="S34" s="217"/>
      <c r="T34" s="425" t="str">
        <f t="shared" si="7"/>
        <v/>
      </c>
      <c r="U34" s="427" t="str">
        <f t="shared" si="7"/>
        <v/>
      </c>
      <c r="V34" s="212"/>
      <c r="W34" s="253" t="s">
        <v>390</v>
      </c>
    </row>
    <row r="35" spans="1:23" s="18" customFormat="1" ht="44.1" customHeight="1">
      <c r="A35" s="338"/>
      <c r="B35" s="355"/>
      <c r="C35" s="369" t="s">
        <v>14</v>
      </c>
      <c r="D35" s="369"/>
      <c r="E35" s="369"/>
      <c r="F35" s="370"/>
      <c r="G35" s="371"/>
      <c r="H35" s="371"/>
      <c r="I35" s="371"/>
      <c r="J35" s="371"/>
      <c r="K35" s="372"/>
      <c r="M35" s="280"/>
      <c r="N35" s="280"/>
      <c r="O35" s="280"/>
      <c r="P35" s="265" t="s">
        <v>364</v>
      </c>
      <c r="Q35" s="426"/>
      <c r="R35" s="426"/>
      <c r="S35" s="218"/>
      <c r="T35" s="426"/>
      <c r="U35" s="428"/>
      <c r="V35" s="216"/>
    </row>
    <row r="36" spans="1:23" s="18" customFormat="1" ht="44.1" customHeight="1" thickBot="1">
      <c r="A36" s="339"/>
      <c r="B36" s="356"/>
      <c r="C36" s="340" t="s">
        <v>19</v>
      </c>
      <c r="D36" s="341"/>
      <c r="E36" s="341"/>
      <c r="F36" s="342"/>
      <c r="G36" s="362"/>
      <c r="H36" s="362"/>
      <c r="I36" s="362"/>
      <c r="J36" s="362"/>
      <c r="K36" s="363"/>
      <c r="M36" s="281"/>
      <c r="N36" s="281"/>
      <c r="O36" s="281"/>
      <c r="P36" s="282" t="s">
        <v>362</v>
      </c>
      <c r="Q36" s="283">
        <f>5-COUNTIF(Q28:Q32,"")</f>
        <v>0</v>
      </c>
      <c r="R36" s="284">
        <f t="shared" ref="R36:U36" si="8">5-COUNTIF(R28:R32,"")</f>
        <v>0</v>
      </c>
      <c r="S36" s="222"/>
      <c r="T36" s="284">
        <f t="shared" si="8"/>
        <v>0</v>
      </c>
      <c r="U36" s="284">
        <f t="shared" si="8"/>
        <v>0</v>
      </c>
      <c r="V36" s="221"/>
    </row>
    <row r="37" spans="1:23" s="18" customFormat="1" ht="24" customHeight="1">
      <c r="A37" s="337"/>
      <c r="B37" s="354"/>
      <c r="C37" s="357" t="str">
        <f>IF(A37="","",IF(A37="イチゴ（養液栽培）","促成（施設）","促成長期（施設）"))</f>
        <v/>
      </c>
      <c r="D37" s="359"/>
      <c r="E37" s="256"/>
      <c r="F37" s="306" t="s">
        <v>12</v>
      </c>
      <c r="G37" s="349"/>
      <c r="H37" s="351" t="str" cm="1">
        <f t="array" ref="H37">_xlfn.IFS(B37="①エコ25",VLOOKUP(A37&amp;C37,養液栽培基準検索表,5,FALSE),B37="②エコ50",VLOOKUP(A37&amp;C37,養液栽培基準検索表,6,FALSE),TRUE,"")</f>
        <v/>
      </c>
      <c r="I37" s="373"/>
      <c r="J37" s="366"/>
      <c r="K37" s="381"/>
      <c r="M37" s="266"/>
      <c r="N37" s="266"/>
      <c r="O37" s="266"/>
      <c r="P37" s="266"/>
      <c r="Q37" s="258" t="s">
        <v>349</v>
      </c>
      <c r="R37" s="258" t="s">
        <v>359</v>
      </c>
      <c r="S37" s="215"/>
      <c r="T37" s="258" t="s">
        <v>353</v>
      </c>
      <c r="U37" s="258" t="s">
        <v>354</v>
      </c>
      <c r="V37" s="215"/>
    </row>
    <row r="38" spans="1:23" s="18" customFormat="1" ht="12" customHeight="1">
      <c r="A38" s="338"/>
      <c r="B38" s="355"/>
      <c r="C38" s="358"/>
      <c r="D38" s="360"/>
      <c r="E38" s="364" t="s">
        <v>13</v>
      </c>
      <c r="F38" s="365"/>
      <c r="G38" s="350"/>
      <c r="H38" s="352"/>
      <c r="I38" s="374"/>
      <c r="J38" s="367"/>
      <c r="K38" s="382"/>
    </row>
    <row r="39" spans="1:23" s="18" customFormat="1" ht="12" customHeight="1">
      <c r="A39" s="338"/>
      <c r="B39" s="355"/>
      <c r="C39" s="358"/>
      <c r="D39" s="360"/>
      <c r="E39" s="364"/>
      <c r="F39" s="365"/>
      <c r="G39" s="375"/>
      <c r="H39" s="352"/>
      <c r="I39" s="343"/>
      <c r="J39" s="367"/>
      <c r="K39" s="382"/>
    </row>
    <row r="40" spans="1:23" s="18" customFormat="1" ht="24" customHeight="1" thickBot="1">
      <c r="A40" s="338"/>
      <c r="B40" s="355"/>
      <c r="C40" s="305" t="s">
        <v>21</v>
      </c>
      <c r="D40" s="361"/>
      <c r="E40" s="257"/>
      <c r="F40" s="307" t="s">
        <v>12</v>
      </c>
      <c r="G40" s="376"/>
      <c r="H40" s="353"/>
      <c r="I40" s="344"/>
      <c r="J40" s="368"/>
      <c r="K40" s="383"/>
      <c r="M40" s="255" t="s">
        <v>405</v>
      </c>
      <c r="N40" s="248"/>
      <c r="O40" s="254"/>
      <c r="P40" s="297" t="s">
        <v>406</v>
      </c>
      <c r="Q40" s="248"/>
    </row>
    <row r="41" spans="1:23" s="18" customFormat="1" ht="44.1" customHeight="1">
      <c r="A41" s="338"/>
      <c r="B41" s="355"/>
      <c r="C41" s="345" t="s">
        <v>20</v>
      </c>
      <c r="D41" s="346"/>
      <c r="E41" s="385"/>
      <c r="F41" s="386"/>
      <c r="G41" s="379"/>
      <c r="H41" s="379"/>
      <c r="I41" s="379"/>
      <c r="J41" s="379"/>
      <c r="K41" s="380"/>
      <c r="M41" s="285" t="s">
        <v>382</v>
      </c>
      <c r="N41" s="286" t="s">
        <v>123</v>
      </c>
      <c r="O41" s="286" t="s">
        <v>370</v>
      </c>
      <c r="P41" s="287" t="s">
        <v>125</v>
      </c>
      <c r="Q41" s="288" t="s">
        <v>263</v>
      </c>
      <c r="R41" s="289" t="s">
        <v>264</v>
      </c>
    </row>
    <row r="42" spans="1:23" s="18" customFormat="1" ht="44.1" customHeight="1">
      <c r="A42" s="338"/>
      <c r="B42" s="355"/>
      <c r="C42" s="369" t="s">
        <v>14</v>
      </c>
      <c r="D42" s="369"/>
      <c r="E42" s="369"/>
      <c r="F42" s="370"/>
      <c r="G42" s="371"/>
      <c r="H42" s="371"/>
      <c r="I42" s="371"/>
      <c r="J42" s="371"/>
      <c r="K42" s="372"/>
      <c r="M42" s="290" t="str">
        <f>N42&amp;O42</f>
        <v>イチゴ（養液栽培）促成（施設）</v>
      </c>
      <c r="N42" s="250" t="s">
        <v>371</v>
      </c>
      <c r="O42" s="249" t="s">
        <v>267</v>
      </c>
      <c r="P42" s="251">
        <v>31</v>
      </c>
      <c r="Q42" s="251">
        <v>23</v>
      </c>
      <c r="R42" s="291">
        <v>15</v>
      </c>
    </row>
    <row r="43" spans="1:23" s="18" customFormat="1" ht="44.1" customHeight="1" thickBot="1">
      <c r="A43" s="339"/>
      <c r="B43" s="356"/>
      <c r="C43" s="340" t="s">
        <v>19</v>
      </c>
      <c r="D43" s="341"/>
      <c r="E43" s="341"/>
      <c r="F43" s="342"/>
      <c r="G43" s="362"/>
      <c r="H43" s="362"/>
      <c r="I43" s="362"/>
      <c r="J43" s="362"/>
      <c r="K43" s="363"/>
      <c r="M43" s="290" t="str">
        <f t="shared" ref="M43:M44" si="9">N43&amp;O43</f>
        <v>トマト（養液栽培）促成長期（施設）</v>
      </c>
      <c r="N43" s="250" t="s">
        <v>367</v>
      </c>
      <c r="O43" s="249" t="s">
        <v>269</v>
      </c>
      <c r="P43" s="251">
        <v>34</v>
      </c>
      <c r="Q43" s="251">
        <v>25</v>
      </c>
      <c r="R43" s="291">
        <v>17</v>
      </c>
    </row>
    <row r="44" spans="1:23" s="12" customFormat="1" ht="24.75" customHeight="1" thickBot="1">
      <c r="A44" s="378" t="s">
        <v>18</v>
      </c>
      <c r="B44" s="378"/>
      <c r="C44" s="378"/>
      <c r="D44" s="378"/>
      <c r="E44" s="378"/>
      <c r="F44" s="378"/>
      <c r="G44" s="378"/>
      <c r="H44" s="378"/>
      <c r="I44" s="378"/>
      <c r="J44" s="378"/>
      <c r="K44" s="378"/>
      <c r="M44" s="292" t="str">
        <f t="shared" si="9"/>
        <v>ミニトマト（養液栽培）促成長期（施設）</v>
      </c>
      <c r="N44" s="293" t="s">
        <v>368</v>
      </c>
      <c r="O44" s="294" t="s">
        <v>269</v>
      </c>
      <c r="P44" s="295">
        <v>34</v>
      </c>
      <c r="Q44" s="295">
        <v>25</v>
      </c>
      <c r="R44" s="296">
        <v>17</v>
      </c>
      <c r="S44" s="18"/>
    </row>
    <row r="45" spans="1:23" s="12" customFormat="1" ht="45" customHeight="1">
      <c r="A45" s="377" t="s">
        <v>17</v>
      </c>
      <c r="B45" s="377"/>
      <c r="C45" s="377"/>
      <c r="D45" s="377"/>
      <c r="E45" s="377"/>
      <c r="F45" s="377"/>
      <c r="G45" s="377"/>
      <c r="H45" s="377"/>
      <c r="I45" s="377"/>
      <c r="J45" s="377"/>
      <c r="K45" s="377"/>
      <c r="M45" t="s">
        <v>383</v>
      </c>
      <c r="N45" t="s">
        <v>384</v>
      </c>
      <c r="O45" t="s">
        <v>385</v>
      </c>
      <c r="P45" t="s">
        <v>386</v>
      </c>
      <c r="Q45" t="s">
        <v>387</v>
      </c>
      <c r="R45" t="s">
        <v>388</v>
      </c>
    </row>
    <row r="46" spans="1:23" s="12" customFormat="1" ht="45" customHeight="1">
      <c r="A46" s="384" t="s">
        <v>16</v>
      </c>
      <c r="B46" s="384"/>
      <c r="C46" s="384"/>
      <c r="D46" s="384"/>
      <c r="E46" s="384"/>
      <c r="F46" s="384"/>
      <c r="G46" s="384"/>
      <c r="H46" s="384"/>
      <c r="I46" s="384"/>
      <c r="J46" s="384"/>
      <c r="K46" s="384"/>
      <c r="L46" s="26"/>
      <c r="M46" s="26"/>
    </row>
    <row r="47" spans="1:23" ht="24.9" customHeight="1">
      <c r="A47" s="377" t="s">
        <v>15</v>
      </c>
      <c r="B47" s="377"/>
      <c r="C47" s="377"/>
      <c r="D47" s="377"/>
      <c r="E47" s="377"/>
      <c r="F47" s="377"/>
      <c r="G47" s="377"/>
      <c r="H47" s="377"/>
      <c r="I47" s="377"/>
      <c r="J47" s="377"/>
      <c r="K47" s="377"/>
    </row>
    <row r="48" spans="1:23" ht="24.9" customHeight="1">
      <c r="A48" s="22"/>
      <c r="B48" s="22"/>
      <c r="C48" s="22"/>
      <c r="D48" s="22"/>
      <c r="E48" s="22"/>
      <c r="F48" s="22"/>
      <c r="G48" s="22"/>
      <c r="H48" s="22"/>
      <c r="I48" s="22"/>
      <c r="J48" s="22"/>
      <c r="K48" s="22"/>
    </row>
    <row r="49" spans="1:11" ht="24.9" customHeight="1"/>
    <row r="53" spans="1:11">
      <c r="A53" s="24"/>
      <c r="B53" s="24"/>
      <c r="C53" s="24"/>
      <c r="D53" s="24"/>
      <c r="E53" s="24"/>
      <c r="F53" s="25"/>
      <c r="G53" s="24"/>
      <c r="H53" s="24"/>
      <c r="I53" s="24"/>
      <c r="J53" s="24"/>
      <c r="K53" s="24"/>
    </row>
  </sheetData>
  <sheetProtection algorithmName="SHA-512" hashValue="q64Rx8QnhvSBmaO13vtVVTIzsGF6gWkdX7snr9E5TlRj0XWSIKVu1ao/TmsZzYGOC70XlJw4kyBeMiwspHNejA==" saltValue="aVGPN1IKFoTunB25nT4c3Q==" spinCount="100000" sheet="1" objects="1" scenarios="1"/>
  <mergeCells count="119">
    <mergeCell ref="Q34:Q35"/>
    <mergeCell ref="R34:R35"/>
    <mergeCell ref="T34:T35"/>
    <mergeCell ref="U34:U35"/>
    <mergeCell ref="G21:K21"/>
    <mergeCell ref="B9:B15"/>
    <mergeCell ref="C5:C8"/>
    <mergeCell ref="I4:I5"/>
    <mergeCell ref="G4:H5"/>
    <mergeCell ref="I7:I8"/>
    <mergeCell ref="J7:J8"/>
    <mergeCell ref="J4:J5"/>
    <mergeCell ref="G27:K27"/>
    <mergeCell ref="E27:F27"/>
    <mergeCell ref="J9:J12"/>
    <mergeCell ref="C34:D34"/>
    <mergeCell ref="E34:F34"/>
    <mergeCell ref="G34:K34"/>
    <mergeCell ref="I30:I31"/>
    <mergeCell ref="K30:K33"/>
    <mergeCell ref="I25:I26"/>
    <mergeCell ref="G23:G24"/>
    <mergeCell ref="H23:H26"/>
    <mergeCell ref="G25:G26"/>
    <mergeCell ref="A23:A29"/>
    <mergeCell ref="C15:F15"/>
    <mergeCell ref="G15:K15"/>
    <mergeCell ref="A16:A22"/>
    <mergeCell ref="B16:B22"/>
    <mergeCell ref="C16:C18"/>
    <mergeCell ref="D16:D19"/>
    <mergeCell ref="I18:I19"/>
    <mergeCell ref="G16:G17"/>
    <mergeCell ref="J16:J19"/>
    <mergeCell ref="A9:A15"/>
    <mergeCell ref="I16:I17"/>
    <mergeCell ref="K16:K19"/>
    <mergeCell ref="E17:F18"/>
    <mergeCell ref="G18:G19"/>
    <mergeCell ref="C23:C25"/>
    <mergeCell ref="D23:D26"/>
    <mergeCell ref="K9:K12"/>
    <mergeCell ref="E10:F11"/>
    <mergeCell ref="G20:K20"/>
    <mergeCell ref="C21:F21"/>
    <mergeCell ref="G22:K22"/>
    <mergeCell ref="K23:K26"/>
    <mergeCell ref="E24:F25"/>
    <mergeCell ref="A1:K1"/>
    <mergeCell ref="B4:B8"/>
    <mergeCell ref="D4:D7"/>
    <mergeCell ref="E4:F8"/>
    <mergeCell ref="A5:A8"/>
    <mergeCell ref="H16:H19"/>
    <mergeCell ref="C13:D13"/>
    <mergeCell ref="E13:F13"/>
    <mergeCell ref="C14:F14"/>
    <mergeCell ref="G14:K14"/>
    <mergeCell ref="C9:C11"/>
    <mergeCell ref="D9:D12"/>
    <mergeCell ref="H9:H12"/>
    <mergeCell ref="G11:G12"/>
    <mergeCell ref="G13:K13"/>
    <mergeCell ref="I9:I10"/>
    <mergeCell ref="G7:G8"/>
    <mergeCell ref="A2:B2"/>
    <mergeCell ref="A3:B3"/>
    <mergeCell ref="C2:G2"/>
    <mergeCell ref="K4:K8"/>
    <mergeCell ref="I11:I12"/>
    <mergeCell ref="G9:G10"/>
    <mergeCell ref="J23:J26"/>
    <mergeCell ref="I23:I24"/>
    <mergeCell ref="G28:K28"/>
    <mergeCell ref="C29:F29"/>
    <mergeCell ref="G29:K29"/>
    <mergeCell ref="G32:G33"/>
    <mergeCell ref="C28:F28"/>
    <mergeCell ref="A47:K47"/>
    <mergeCell ref="A44:K44"/>
    <mergeCell ref="A45:K45"/>
    <mergeCell ref="G39:G40"/>
    <mergeCell ref="G41:K41"/>
    <mergeCell ref="C42:F42"/>
    <mergeCell ref="G42:K42"/>
    <mergeCell ref="I37:I38"/>
    <mergeCell ref="K37:K40"/>
    <mergeCell ref="A46:K46"/>
    <mergeCell ref="C41:D41"/>
    <mergeCell ref="E41:F41"/>
    <mergeCell ref="E38:F39"/>
    <mergeCell ref="I39:I40"/>
    <mergeCell ref="G37:G38"/>
    <mergeCell ref="H37:H40"/>
    <mergeCell ref="J37:J40"/>
    <mergeCell ref="A30:A36"/>
    <mergeCell ref="C22:F22"/>
    <mergeCell ref="I32:I33"/>
    <mergeCell ref="C20:D20"/>
    <mergeCell ref="E20:F20"/>
    <mergeCell ref="C27:D27"/>
    <mergeCell ref="G30:G31"/>
    <mergeCell ref="H30:H33"/>
    <mergeCell ref="A37:A43"/>
    <mergeCell ref="B37:B43"/>
    <mergeCell ref="C37:C39"/>
    <mergeCell ref="D37:D40"/>
    <mergeCell ref="C43:F43"/>
    <mergeCell ref="G43:K43"/>
    <mergeCell ref="E31:F32"/>
    <mergeCell ref="J30:J33"/>
    <mergeCell ref="B30:B36"/>
    <mergeCell ref="C30:C32"/>
    <mergeCell ref="D30:D33"/>
    <mergeCell ref="C36:F36"/>
    <mergeCell ref="G36:K36"/>
    <mergeCell ref="C35:F35"/>
    <mergeCell ref="G35:K35"/>
    <mergeCell ref="B23:B29"/>
  </mergeCells>
  <phoneticPr fontId="5"/>
  <dataValidations count="1">
    <dataValidation type="list" allowBlank="1" showInputMessage="1" showErrorMessage="1" sqref="B9:B43" xr:uid="{565E81F9-550C-44E8-AD5C-B32E3FA81A06}">
      <formula1>"①エコ25,②エコ50"</formula1>
    </dataValidation>
  </dataValidations>
  <pageMargins left="0.78740157480314965" right="0.78740157480314965" top="0.78740157480314965" bottom="0.39370078740157483" header="0.51181102362204722" footer="0.31496062992125984"/>
  <pageSetup paperSize="9" scale="51" orientation="portrait" blackAndWhite="1" r:id="rId1"/>
  <headerFooter alignWithMargins="0">
    <oddHeader>&amp;L&amp;"ＭＳ 明朝,標準"&amp;16別記様式第１号（別紙 ２－２）</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C9F8DBD-7CC4-44C3-9C6E-70573ED5B7DB}">
          <x14:formula1>
            <xm:f>エコ農リスト!$B$112:$B$114</xm:f>
          </x14:formula1>
          <xm:sqref>A9:A43</xm:sqref>
        </x14:dataValidation>
        <x14:dataValidation type="list" allowBlank="1" showInputMessage="1" showErrorMessage="1" xr:uid="{13F7B725-6E7D-4047-976E-023F0B7B11E7}">
          <x14:formula1>
            <xm:f>List!$F$19:$F$26</xm:f>
          </x14:formula1>
          <xm:sqref>G9:G12 G16:G19 G23:G26 G30:G33 G37:G40</xm:sqref>
        </x14:dataValidation>
        <x14:dataValidation type="list" allowBlank="1" showInputMessage="1" showErrorMessage="1" xr:uid="{85BBBA3F-DD91-4B54-9E6A-E8705DB636F8}">
          <x14:formula1>
            <xm:f>List!$G$19:$G$25</xm:f>
          </x14:formula1>
          <xm:sqref>I9:I12 I16:I19 I23:I26 I30:I33 I37:I40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5251-23A1-4A88-86CE-5A42C31E999B}">
  <sheetPr codeName="Sheet6">
    <tabColor theme="0" tint="-4.9989318521683403E-2"/>
  </sheetPr>
  <dimension ref="A1:K49"/>
  <sheetViews>
    <sheetView view="pageBreakPreview" topLeftCell="A8" zoomScale="60" zoomScaleNormal="70" workbookViewId="0">
      <selection activeCell="A2" sqref="A2:K2"/>
    </sheetView>
  </sheetViews>
  <sheetFormatPr defaultColWidth="9" defaultRowHeight="16.2"/>
  <cols>
    <col min="1" max="2" width="9.59765625" style="8" customWidth="1"/>
    <col min="3" max="3" width="17.19921875" style="8" customWidth="1"/>
    <col min="4" max="4" width="8.09765625" style="8" customWidth="1"/>
    <col min="5" max="5" width="6" style="8" customWidth="1"/>
    <col min="6" max="6" width="4.3984375" style="23" customWidth="1"/>
    <col min="7" max="7" width="12.5" style="8" customWidth="1"/>
    <col min="8" max="8" width="20.69921875" style="8" customWidth="1"/>
    <col min="9" max="9" width="15.5" style="8" customWidth="1"/>
    <col min="10" max="10" width="31" style="8" customWidth="1"/>
    <col min="11" max="11" width="18.19921875" style="8" customWidth="1"/>
    <col min="12" max="16384" width="9" style="8"/>
  </cols>
  <sheetData>
    <row r="1" spans="1:11" s="2" customFormat="1" ht="42.75" customHeight="1">
      <c r="A1" s="387" t="s">
        <v>29</v>
      </c>
      <c r="B1" s="387"/>
      <c r="C1" s="387"/>
      <c r="D1" s="387"/>
      <c r="E1" s="387"/>
      <c r="F1" s="387"/>
      <c r="G1" s="387"/>
      <c r="H1" s="387"/>
      <c r="I1" s="387"/>
      <c r="J1" s="387"/>
      <c r="K1" s="387"/>
    </row>
    <row r="2" spans="1:11" ht="24.9" customHeight="1">
      <c r="A2" s="486" t="s">
        <v>503</v>
      </c>
      <c r="B2" s="486"/>
      <c r="C2" s="486"/>
      <c r="D2" s="486"/>
      <c r="E2" s="486"/>
      <c r="F2" s="486"/>
      <c r="G2" s="486"/>
      <c r="H2" s="486"/>
      <c r="I2" s="486"/>
      <c r="J2" s="486"/>
      <c r="K2" s="486"/>
    </row>
    <row r="3" spans="1:11" ht="24.9" customHeight="1">
      <c r="A3" s="31"/>
      <c r="B3" s="31"/>
      <c r="C3" s="31"/>
      <c r="D3" s="31"/>
      <c r="E3" s="31"/>
      <c r="F3" s="31"/>
      <c r="G3" s="31"/>
      <c r="H3" s="31"/>
      <c r="I3" s="31"/>
      <c r="J3" s="31"/>
      <c r="K3" s="31"/>
    </row>
    <row r="4" spans="1:11" s="2" customFormat="1" ht="42.75" customHeight="1">
      <c r="A4" s="1"/>
      <c r="B4" s="1"/>
      <c r="C4" s="1"/>
      <c r="D4" s="1"/>
      <c r="E4" s="1"/>
      <c r="F4" s="1"/>
      <c r="G4" s="1"/>
      <c r="H4" s="1"/>
      <c r="I4" s="1"/>
      <c r="J4" s="1"/>
      <c r="K4" s="1"/>
    </row>
    <row r="5" spans="1:11" s="2" customFormat="1" ht="42.75" customHeight="1">
      <c r="A5" s="1"/>
      <c r="B5" s="1"/>
      <c r="C5" s="1"/>
      <c r="D5" s="1"/>
      <c r="E5" s="1"/>
      <c r="F5" s="1"/>
      <c r="G5" s="1"/>
      <c r="H5" s="1"/>
      <c r="I5" s="1"/>
      <c r="J5" s="1"/>
      <c r="K5" s="1"/>
    </row>
    <row r="6" spans="1:11" s="2" customFormat="1" ht="42.75" customHeight="1">
      <c r="A6" s="1"/>
      <c r="B6" s="1"/>
      <c r="C6" s="1"/>
      <c r="D6" s="1"/>
      <c r="E6" s="1"/>
      <c r="F6" s="1"/>
      <c r="G6" s="1"/>
      <c r="H6" s="1"/>
      <c r="I6" s="1"/>
      <c r="J6" s="1"/>
      <c r="K6" s="1"/>
    </row>
    <row r="7" spans="1:11" s="2" customFormat="1" ht="42.75" customHeight="1">
      <c r="A7" s="1"/>
      <c r="B7" s="1"/>
      <c r="C7" s="1"/>
      <c r="D7" s="1"/>
      <c r="E7" s="1"/>
      <c r="F7" s="1"/>
      <c r="G7" s="1"/>
      <c r="H7" s="1"/>
      <c r="I7" s="1"/>
      <c r="J7" s="1"/>
      <c r="K7" s="1"/>
    </row>
    <row r="8" spans="1:11" s="2" customFormat="1" ht="42.75" customHeight="1">
      <c r="A8" s="1"/>
      <c r="B8" s="1"/>
      <c r="C8" s="1"/>
      <c r="D8" s="1"/>
      <c r="E8" s="1"/>
      <c r="F8" s="1"/>
      <c r="G8" s="1"/>
      <c r="H8" s="1"/>
      <c r="I8" s="1"/>
      <c r="J8" s="1"/>
      <c r="K8" s="1"/>
    </row>
    <row r="9" spans="1:11" s="2" customFormat="1" ht="42.75" customHeight="1">
      <c r="A9" s="1"/>
      <c r="B9" s="1"/>
      <c r="C9" s="1"/>
      <c r="D9" s="1"/>
      <c r="E9" s="1"/>
      <c r="F9" s="1"/>
      <c r="G9" s="1"/>
      <c r="H9" s="1"/>
      <c r="I9" s="1"/>
      <c r="J9" s="1"/>
      <c r="K9" s="1"/>
    </row>
    <row r="10" spans="1:11" s="2" customFormat="1" ht="42.75" customHeight="1" thickBot="1">
      <c r="A10" s="1"/>
      <c r="B10" s="1"/>
      <c r="C10" s="1"/>
      <c r="D10" s="1"/>
      <c r="E10" s="1"/>
      <c r="F10" s="1"/>
      <c r="G10" s="1"/>
      <c r="H10" s="1"/>
      <c r="I10" s="1"/>
      <c r="J10" s="1"/>
      <c r="K10" s="1"/>
    </row>
    <row r="11" spans="1:11" s="12" customFormat="1" ht="24" customHeight="1">
      <c r="A11" s="10" t="s">
        <v>1</v>
      </c>
      <c r="B11" s="388" t="s">
        <v>2</v>
      </c>
      <c r="C11" s="11" t="s">
        <v>1</v>
      </c>
      <c r="D11" s="391" t="s">
        <v>3</v>
      </c>
      <c r="E11" s="393" t="s">
        <v>4</v>
      </c>
      <c r="F11" s="394"/>
      <c r="G11" s="433" t="s">
        <v>28</v>
      </c>
      <c r="H11" s="434"/>
      <c r="I11" s="431" t="s">
        <v>27</v>
      </c>
      <c r="J11" s="441" t="s">
        <v>26</v>
      </c>
      <c r="K11" s="406" t="s">
        <v>5</v>
      </c>
    </row>
    <row r="12" spans="1:11" s="12" customFormat="1" ht="24" customHeight="1">
      <c r="A12" s="399" t="s">
        <v>6</v>
      </c>
      <c r="B12" s="389"/>
      <c r="C12" s="401" t="s">
        <v>25</v>
      </c>
      <c r="D12" s="392"/>
      <c r="E12" s="395"/>
      <c r="F12" s="396"/>
      <c r="G12" s="435"/>
      <c r="H12" s="436"/>
      <c r="I12" s="432"/>
      <c r="J12" s="442"/>
      <c r="K12" s="407"/>
    </row>
    <row r="13" spans="1:11" s="12" customFormat="1" ht="24" customHeight="1">
      <c r="A13" s="399"/>
      <c r="B13" s="389"/>
      <c r="C13" s="401"/>
      <c r="D13" s="392"/>
      <c r="E13" s="395"/>
      <c r="F13" s="396"/>
      <c r="G13" s="29" t="s">
        <v>8</v>
      </c>
      <c r="H13" s="13" t="s">
        <v>7</v>
      </c>
      <c r="I13" s="28" t="s">
        <v>24</v>
      </c>
      <c r="J13" s="27"/>
      <c r="K13" s="407"/>
    </row>
    <row r="14" spans="1:11" s="12" customFormat="1" ht="24" customHeight="1">
      <c r="A14" s="399"/>
      <c r="B14" s="389"/>
      <c r="C14" s="401"/>
      <c r="D14" s="392"/>
      <c r="E14" s="395"/>
      <c r="F14" s="396"/>
      <c r="G14" s="401" t="s">
        <v>23</v>
      </c>
      <c r="H14" s="14" t="s">
        <v>9</v>
      </c>
      <c r="I14" s="437" t="s">
        <v>23</v>
      </c>
      <c r="J14" s="439" t="s">
        <v>22</v>
      </c>
      <c r="K14" s="407"/>
    </row>
    <row r="15" spans="1:11" s="12" customFormat="1" ht="24" customHeight="1" thickBot="1">
      <c r="A15" s="400"/>
      <c r="B15" s="390"/>
      <c r="C15" s="402"/>
      <c r="D15" s="15" t="s">
        <v>10</v>
      </c>
      <c r="E15" s="397"/>
      <c r="F15" s="398"/>
      <c r="G15" s="402"/>
      <c r="H15" s="16" t="s">
        <v>11</v>
      </c>
      <c r="I15" s="438"/>
      <c r="J15" s="440"/>
      <c r="K15" s="408"/>
    </row>
    <row r="16" spans="1:11" s="18" customFormat="1" ht="24" customHeight="1">
      <c r="A16" s="443" t="s">
        <v>45</v>
      </c>
      <c r="B16" s="446" t="s">
        <v>381</v>
      </c>
      <c r="C16" s="451" t="s">
        <v>39</v>
      </c>
      <c r="D16" s="485">
        <v>2</v>
      </c>
      <c r="E16" s="32">
        <v>9</v>
      </c>
      <c r="F16" s="21" t="s">
        <v>12</v>
      </c>
      <c r="G16" s="451" t="s">
        <v>37</v>
      </c>
      <c r="H16" s="468">
        <v>25</v>
      </c>
      <c r="I16" s="481" t="s">
        <v>33</v>
      </c>
      <c r="J16" s="471" t="s">
        <v>44</v>
      </c>
      <c r="K16" s="474" t="s">
        <v>504</v>
      </c>
    </row>
    <row r="17" spans="1:11" s="18" customFormat="1" ht="12" customHeight="1">
      <c r="A17" s="444"/>
      <c r="B17" s="447"/>
      <c r="C17" s="467"/>
      <c r="D17" s="449"/>
      <c r="E17" s="477" t="s">
        <v>13</v>
      </c>
      <c r="F17" s="478"/>
      <c r="G17" s="452"/>
      <c r="H17" s="469"/>
      <c r="I17" s="482"/>
      <c r="J17" s="472"/>
      <c r="K17" s="475"/>
    </row>
    <row r="18" spans="1:11" s="18" customFormat="1" ht="12" customHeight="1">
      <c r="A18" s="444"/>
      <c r="B18" s="447"/>
      <c r="C18" s="467"/>
      <c r="D18" s="449"/>
      <c r="E18" s="477"/>
      <c r="F18" s="478"/>
      <c r="G18" s="479" t="s">
        <v>30</v>
      </c>
      <c r="H18" s="469"/>
      <c r="I18" s="483"/>
      <c r="J18" s="472"/>
      <c r="K18" s="475"/>
    </row>
    <row r="19" spans="1:11" s="18" customFormat="1" ht="24" customHeight="1">
      <c r="A19" s="444"/>
      <c r="B19" s="447"/>
      <c r="C19" s="19" t="s">
        <v>21</v>
      </c>
      <c r="D19" s="450"/>
      <c r="E19" s="33">
        <v>6</v>
      </c>
      <c r="F19" s="20" t="s">
        <v>12</v>
      </c>
      <c r="G19" s="480"/>
      <c r="H19" s="470"/>
      <c r="I19" s="484"/>
      <c r="J19" s="473"/>
      <c r="K19" s="476"/>
    </row>
    <row r="20" spans="1:11" s="18" customFormat="1" ht="44.1" customHeight="1">
      <c r="A20" s="444"/>
      <c r="B20" s="447"/>
      <c r="C20" s="453" t="s">
        <v>20</v>
      </c>
      <c r="D20" s="454"/>
      <c r="E20" s="347"/>
      <c r="F20" s="348"/>
      <c r="G20" s="455" t="s">
        <v>43</v>
      </c>
      <c r="H20" s="455"/>
      <c r="I20" s="455"/>
      <c r="J20" s="455"/>
      <c r="K20" s="456"/>
    </row>
    <row r="21" spans="1:11" s="18" customFormat="1" ht="44.1" customHeight="1">
      <c r="A21" s="444"/>
      <c r="B21" s="447"/>
      <c r="C21" s="457" t="s">
        <v>14</v>
      </c>
      <c r="D21" s="457"/>
      <c r="E21" s="457"/>
      <c r="F21" s="458"/>
      <c r="G21" s="459" t="s">
        <v>42</v>
      </c>
      <c r="H21" s="460"/>
      <c r="I21" s="460"/>
      <c r="J21" s="460"/>
      <c r="K21" s="461"/>
    </row>
    <row r="22" spans="1:11" s="18" customFormat="1" ht="44.1" customHeight="1" thickBot="1">
      <c r="A22" s="445"/>
      <c r="B22" s="448"/>
      <c r="C22" s="462" t="s">
        <v>19</v>
      </c>
      <c r="D22" s="463"/>
      <c r="E22" s="463"/>
      <c r="F22" s="464"/>
      <c r="G22" s="465" t="s">
        <v>41</v>
      </c>
      <c r="H22" s="465"/>
      <c r="I22" s="465"/>
      <c r="J22" s="465"/>
      <c r="K22" s="466"/>
    </row>
    <row r="23" spans="1:11" s="18" customFormat="1" ht="24" customHeight="1">
      <c r="A23" s="443" t="s">
        <v>40</v>
      </c>
      <c r="B23" s="446" t="s">
        <v>380</v>
      </c>
      <c r="C23" s="451" t="s">
        <v>39</v>
      </c>
      <c r="D23" s="449">
        <v>1</v>
      </c>
      <c r="E23" s="32">
        <v>10</v>
      </c>
      <c r="F23" s="17" t="s">
        <v>12</v>
      </c>
      <c r="G23" s="451" t="s">
        <v>32</v>
      </c>
      <c r="H23" s="468">
        <v>17</v>
      </c>
      <c r="I23" s="451" t="s">
        <v>31</v>
      </c>
      <c r="J23" s="471" t="s">
        <v>38</v>
      </c>
      <c r="K23" s="474" t="s">
        <v>505</v>
      </c>
    </row>
    <row r="24" spans="1:11" s="18" customFormat="1" ht="12" customHeight="1">
      <c r="A24" s="444"/>
      <c r="B24" s="447"/>
      <c r="C24" s="467"/>
      <c r="D24" s="449"/>
      <c r="E24" s="477" t="s">
        <v>13</v>
      </c>
      <c r="F24" s="478"/>
      <c r="G24" s="452"/>
      <c r="H24" s="469"/>
      <c r="I24" s="452"/>
      <c r="J24" s="472"/>
      <c r="K24" s="475"/>
    </row>
    <row r="25" spans="1:11" s="18" customFormat="1" ht="12" customHeight="1">
      <c r="A25" s="444"/>
      <c r="B25" s="447"/>
      <c r="C25" s="467"/>
      <c r="D25" s="449"/>
      <c r="E25" s="477"/>
      <c r="F25" s="478"/>
      <c r="G25" s="479" t="s">
        <v>30</v>
      </c>
      <c r="H25" s="469"/>
      <c r="I25" s="479" t="s">
        <v>37</v>
      </c>
      <c r="J25" s="472"/>
      <c r="K25" s="475"/>
    </row>
    <row r="26" spans="1:11" s="18" customFormat="1" ht="24" customHeight="1">
      <c r="A26" s="444"/>
      <c r="B26" s="447"/>
      <c r="C26" s="19" t="s">
        <v>21</v>
      </c>
      <c r="D26" s="450"/>
      <c r="E26" s="33">
        <v>6</v>
      </c>
      <c r="F26" s="20" t="s">
        <v>12</v>
      </c>
      <c r="G26" s="480"/>
      <c r="H26" s="470"/>
      <c r="I26" s="480"/>
      <c r="J26" s="473"/>
      <c r="K26" s="476"/>
    </row>
    <row r="27" spans="1:11" s="18" customFormat="1" ht="44.1" customHeight="1">
      <c r="A27" s="444"/>
      <c r="B27" s="447"/>
      <c r="C27" s="453" t="s">
        <v>20</v>
      </c>
      <c r="D27" s="454"/>
      <c r="E27" s="347"/>
      <c r="F27" s="348"/>
      <c r="G27" s="455" t="s">
        <v>36</v>
      </c>
      <c r="H27" s="455"/>
      <c r="I27" s="455"/>
      <c r="J27" s="455"/>
      <c r="K27" s="456"/>
    </row>
    <row r="28" spans="1:11" s="18" customFormat="1" ht="44.1" customHeight="1">
      <c r="A28" s="444"/>
      <c r="B28" s="447"/>
      <c r="C28" s="457" t="s">
        <v>14</v>
      </c>
      <c r="D28" s="457"/>
      <c r="E28" s="457"/>
      <c r="F28" s="458"/>
      <c r="G28" s="459" t="s">
        <v>35</v>
      </c>
      <c r="H28" s="460"/>
      <c r="I28" s="460"/>
      <c r="J28" s="460"/>
      <c r="K28" s="461"/>
    </row>
    <row r="29" spans="1:11" s="18" customFormat="1" ht="44.1" customHeight="1" thickBot="1">
      <c r="A29" s="445"/>
      <c r="B29" s="448"/>
      <c r="C29" s="462" t="s">
        <v>19</v>
      </c>
      <c r="D29" s="463"/>
      <c r="E29" s="463"/>
      <c r="F29" s="464"/>
      <c r="G29" s="465" t="s">
        <v>34</v>
      </c>
      <c r="H29" s="465"/>
      <c r="I29" s="465"/>
      <c r="J29" s="465"/>
      <c r="K29" s="466"/>
    </row>
    <row r="30" spans="1:11" s="18" customFormat="1" ht="24" customHeight="1">
      <c r="A30" s="37"/>
      <c r="B30" s="36"/>
      <c r="C30" s="36"/>
      <c r="D30" s="36"/>
      <c r="E30" s="36"/>
      <c r="F30" s="36"/>
      <c r="G30" s="36"/>
      <c r="H30" s="36"/>
      <c r="I30" s="36"/>
      <c r="J30" s="36"/>
      <c r="K30" s="36"/>
    </row>
    <row r="31" spans="1:11" s="18" customFormat="1" ht="12" customHeight="1">
      <c r="A31" s="37"/>
      <c r="B31" s="36"/>
      <c r="C31" s="36"/>
      <c r="D31" s="36"/>
      <c r="E31" s="37"/>
      <c r="F31" s="37"/>
      <c r="G31" s="36"/>
      <c r="H31" s="36"/>
      <c r="I31" s="36"/>
      <c r="J31" s="36"/>
      <c r="K31" s="36"/>
    </row>
    <row r="32" spans="1:11" s="18" customFormat="1" ht="12" customHeight="1">
      <c r="A32" s="37"/>
      <c r="B32" s="36"/>
      <c r="C32" s="36"/>
      <c r="D32" s="36"/>
      <c r="E32" s="37"/>
      <c r="F32" s="37"/>
      <c r="G32" s="36"/>
      <c r="H32" s="36"/>
      <c r="I32" s="36"/>
      <c r="J32" s="36"/>
      <c r="K32" s="36"/>
    </row>
    <row r="33" spans="1:11" s="18" customFormat="1" ht="24" customHeight="1">
      <c r="A33" s="37"/>
      <c r="B33" s="36"/>
      <c r="C33" s="36"/>
      <c r="D33" s="36"/>
      <c r="E33" s="38"/>
      <c r="F33" s="36"/>
      <c r="G33" s="36"/>
      <c r="H33" s="36"/>
      <c r="I33" s="36"/>
      <c r="J33" s="36"/>
      <c r="K33" s="36"/>
    </row>
    <row r="34" spans="1:11" s="18" customFormat="1" ht="44.1" customHeight="1">
      <c r="A34" s="37"/>
      <c r="B34" s="36"/>
      <c r="C34" s="35"/>
      <c r="D34" s="35"/>
      <c r="E34" s="38"/>
      <c r="F34" s="38"/>
      <c r="G34" s="35"/>
      <c r="H34" s="35"/>
      <c r="I34" s="35"/>
      <c r="J34" s="35"/>
      <c r="K34" s="35"/>
    </row>
    <row r="35" spans="1:11" s="18" customFormat="1" ht="44.1" customHeight="1">
      <c r="A35" s="37"/>
      <c r="B35" s="36"/>
      <c r="C35" s="35"/>
      <c r="D35" s="35"/>
      <c r="E35" s="35"/>
      <c r="F35" s="35"/>
      <c r="G35" s="35"/>
      <c r="H35" s="35"/>
      <c r="I35" s="35"/>
      <c r="J35" s="35"/>
      <c r="K35" s="35"/>
    </row>
    <row r="36" spans="1:11" s="18" customFormat="1" ht="44.1" customHeight="1">
      <c r="A36" s="37"/>
      <c r="B36" s="36"/>
      <c r="C36" s="35"/>
      <c r="D36" s="35"/>
      <c r="E36" s="35"/>
      <c r="F36" s="35"/>
      <c r="G36" s="35"/>
      <c r="H36" s="35"/>
      <c r="I36" s="35"/>
      <c r="J36" s="35"/>
      <c r="K36" s="35"/>
    </row>
    <row r="37" spans="1:11" s="18" customFormat="1" ht="24" customHeight="1">
      <c r="A37" s="37"/>
      <c r="B37" s="36"/>
      <c r="C37" s="36"/>
      <c r="D37" s="36"/>
      <c r="E37" s="36"/>
      <c r="F37" s="36"/>
      <c r="G37" s="36"/>
      <c r="H37" s="36"/>
      <c r="I37" s="36"/>
      <c r="J37" s="36"/>
      <c r="K37" s="36"/>
    </row>
    <row r="38" spans="1:11" s="18" customFormat="1" ht="12" customHeight="1">
      <c r="A38" s="37"/>
      <c r="B38" s="36"/>
      <c r="C38" s="36"/>
      <c r="D38" s="36"/>
      <c r="E38" s="37"/>
      <c r="F38" s="37"/>
      <c r="G38" s="36"/>
      <c r="H38" s="36"/>
      <c r="I38" s="36"/>
      <c r="J38" s="36"/>
      <c r="K38" s="36"/>
    </row>
    <row r="39" spans="1:11" s="18" customFormat="1" ht="12" customHeight="1">
      <c r="A39" s="37"/>
      <c r="B39" s="36"/>
      <c r="C39" s="36"/>
      <c r="D39" s="36"/>
      <c r="E39" s="37"/>
      <c r="F39" s="37"/>
      <c r="G39" s="36"/>
      <c r="H39" s="36"/>
      <c r="I39" s="36"/>
      <c r="J39" s="36"/>
      <c r="K39" s="36"/>
    </row>
    <row r="40" spans="1:11" s="18" customFormat="1" ht="24" customHeight="1">
      <c r="A40" s="37"/>
      <c r="B40" s="36"/>
      <c r="C40" s="36"/>
      <c r="D40" s="36"/>
      <c r="E40" s="38"/>
      <c r="F40" s="36"/>
      <c r="G40" s="36"/>
      <c r="H40" s="36"/>
      <c r="I40" s="36"/>
      <c r="J40" s="36"/>
      <c r="K40" s="36"/>
    </row>
    <row r="41" spans="1:11" s="18" customFormat="1" ht="44.1" customHeight="1">
      <c r="A41" s="37"/>
      <c r="B41" s="36"/>
      <c r="C41" s="35"/>
      <c r="D41" s="35"/>
      <c r="E41" s="38"/>
      <c r="F41" s="38"/>
      <c r="G41" s="35"/>
      <c r="H41" s="35"/>
      <c r="I41" s="35"/>
      <c r="J41" s="35"/>
      <c r="K41" s="35"/>
    </row>
    <row r="42" spans="1:11" s="18" customFormat="1" ht="44.1" customHeight="1">
      <c r="A42" s="37"/>
      <c r="B42" s="36"/>
      <c r="C42" s="35"/>
      <c r="D42" s="35"/>
      <c r="E42" s="35"/>
      <c r="F42" s="35"/>
      <c r="G42" s="35"/>
      <c r="H42" s="35"/>
      <c r="I42" s="35"/>
      <c r="J42" s="35"/>
      <c r="K42" s="35"/>
    </row>
    <row r="43" spans="1:11" s="18" customFormat="1" ht="44.1" customHeight="1">
      <c r="A43" s="37"/>
      <c r="B43" s="36"/>
      <c r="C43" s="35"/>
      <c r="D43" s="35"/>
      <c r="E43" s="35"/>
      <c r="F43" s="35"/>
      <c r="G43" s="35"/>
      <c r="H43" s="35"/>
      <c r="I43" s="35"/>
      <c r="J43" s="35"/>
      <c r="K43" s="35"/>
    </row>
    <row r="44" spans="1:11" s="12" customFormat="1" ht="45" customHeight="1">
      <c r="A44" s="34"/>
      <c r="B44" s="34"/>
      <c r="C44" s="34"/>
      <c r="D44" s="34"/>
      <c r="E44" s="34"/>
      <c r="F44" s="34"/>
      <c r="G44" s="34"/>
      <c r="H44" s="34"/>
      <c r="I44" s="34"/>
      <c r="J44" s="34"/>
      <c r="K44" s="34"/>
    </row>
    <row r="49" spans="1:11">
      <c r="A49" s="24"/>
      <c r="B49" s="24"/>
      <c r="C49" s="24"/>
      <c r="D49" s="24"/>
      <c r="E49" s="24"/>
      <c r="F49" s="25"/>
      <c r="G49" s="24"/>
      <c r="H49" s="24"/>
      <c r="I49" s="24"/>
      <c r="J49" s="24"/>
      <c r="K49" s="24"/>
    </row>
  </sheetData>
  <sheetProtection sheet="1" formatCells="0" formatColumns="0" formatRows="0" insertColumns="0" insertRows="0" insertHyperlinks="0" deleteColumns="0" deleteRows="0" sort="0" autoFilter="0" pivotTables="0"/>
  <mergeCells count="52">
    <mergeCell ref="A1:K1"/>
    <mergeCell ref="B11:B15"/>
    <mergeCell ref="D11:D14"/>
    <mergeCell ref="E11:F15"/>
    <mergeCell ref="G11:H12"/>
    <mergeCell ref="I11:I12"/>
    <mergeCell ref="J11:J12"/>
    <mergeCell ref="A12:A15"/>
    <mergeCell ref="C12:C15"/>
    <mergeCell ref="G14:G15"/>
    <mergeCell ref="I14:I15"/>
    <mergeCell ref="A2:K2"/>
    <mergeCell ref="K11:K15"/>
    <mergeCell ref="J14:J15"/>
    <mergeCell ref="A16:A22"/>
    <mergeCell ref="B16:B22"/>
    <mergeCell ref="D16:D19"/>
    <mergeCell ref="C22:F22"/>
    <mergeCell ref="G22:K22"/>
    <mergeCell ref="C16:C18"/>
    <mergeCell ref="J16:J19"/>
    <mergeCell ref="K16:K19"/>
    <mergeCell ref="C20:D20"/>
    <mergeCell ref="E24:F25"/>
    <mergeCell ref="G25:G26"/>
    <mergeCell ref="I25:I26"/>
    <mergeCell ref="H16:H19"/>
    <mergeCell ref="I16:I17"/>
    <mergeCell ref="G16:G17"/>
    <mergeCell ref="E20:F20"/>
    <mergeCell ref="G20:K20"/>
    <mergeCell ref="C21:F21"/>
    <mergeCell ref="G21:K21"/>
    <mergeCell ref="E17:F18"/>
    <mergeCell ref="G18:G19"/>
    <mergeCell ref="I18:I19"/>
    <mergeCell ref="A23:A29"/>
    <mergeCell ref="B23:B29"/>
    <mergeCell ref="D23:D26"/>
    <mergeCell ref="G23:G24"/>
    <mergeCell ref="C27:D27"/>
    <mergeCell ref="E27:F27"/>
    <mergeCell ref="G27:K27"/>
    <mergeCell ref="C28:F28"/>
    <mergeCell ref="G28:K28"/>
    <mergeCell ref="C29:F29"/>
    <mergeCell ref="G29:K29"/>
    <mergeCell ref="C23:C25"/>
    <mergeCell ref="H23:H26"/>
    <mergeCell ref="I23:I24"/>
    <mergeCell ref="J23:J26"/>
    <mergeCell ref="K23:K26"/>
  </mergeCells>
  <phoneticPr fontId="5"/>
  <pageMargins left="0.59055118110236227" right="0.59055118110236227" top="0.78740157480314965" bottom="0.39370078740157483" header="0.51181102362204722" footer="0.31496062992125984"/>
  <pageSetup paperSize="9" scale="54" orientation="portrait" blackAndWhite="1" r:id="rId1"/>
  <headerFooter alignWithMargins="0">
    <oddHeader>&amp;L&amp;"ＭＳ 明朝,標準"&amp;16別記様式第１号（別紙 ２－２）</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DE0ABC492DDE43AD9499CE96966251" ma:contentTypeVersion="10" ma:contentTypeDescription="新しいドキュメントを作成します。" ma:contentTypeScope="" ma:versionID="9e15b4fd99600578fb523bc7262b8362">
  <xsd:schema xmlns:xsd="http://www.w3.org/2001/XMLSchema" xmlns:xs="http://www.w3.org/2001/XMLSchema" xmlns:p="http://schemas.microsoft.com/office/2006/metadata/properties" xmlns:ns2="3cd779e7-7851-41bd-9aab-447f27e94b90" xmlns:ns3="cb2d4e90-ef47-4d80-a5df-b6d8be2cb825" targetNamespace="http://schemas.microsoft.com/office/2006/metadata/properties" ma:root="true" ma:fieldsID="15802ea8523313490ba923345267b611" ns2:_="" ns3:_="">
    <xsd:import namespace="3cd779e7-7851-41bd-9aab-447f27e94b90"/>
    <xsd:import namespace="cb2d4e90-ef47-4d80-a5df-b6d8be2cb8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779e7-7851-41bd-9aab-447f27e94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2d4e90-ef47-4d80-a5df-b6d8be2cb82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67e3fc9-942a-41f4-a0a0-e34a1e8e3775}" ma:internalName="TaxCatchAll" ma:showField="CatchAllData" ma:web="cb2d4e90-ef47-4d80-a5df-b6d8be2cb8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cd779e7-7851-41bd-9aab-447f27e94b90">
      <Terms xmlns="http://schemas.microsoft.com/office/infopath/2007/PartnerControls"/>
    </lcf76f155ced4ddcb4097134ff3c332f>
    <TaxCatchAll xmlns="cb2d4e90-ef47-4d80-a5df-b6d8be2cb825" xsi:nil="true"/>
  </documentManagement>
</p:properties>
</file>

<file path=customXml/itemProps1.xml><?xml version="1.0" encoding="utf-8"?>
<ds:datastoreItem xmlns:ds="http://schemas.openxmlformats.org/officeDocument/2006/customXml" ds:itemID="{FD6A6723-48DD-4DF6-AAD5-5DCE6DAF183E}"/>
</file>

<file path=customXml/itemProps2.xml><?xml version="1.0" encoding="utf-8"?>
<ds:datastoreItem xmlns:ds="http://schemas.openxmlformats.org/officeDocument/2006/customXml" ds:itemID="{795D3D9C-ACF2-4E35-AD29-2C0B6BD0007F}"/>
</file>

<file path=customXml/itemProps3.xml><?xml version="1.0" encoding="utf-8"?>
<ds:datastoreItem xmlns:ds="http://schemas.openxmlformats.org/officeDocument/2006/customXml" ds:itemID="{1D0CF969-6648-4A29-BD45-0AA029A2DE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76</vt:i4>
      </vt:variant>
    </vt:vector>
  </HeadingPairs>
  <TitlesOfParts>
    <vt:vector size="80" baseType="lpstr">
      <vt:lpstr>エコ農リスト</vt:lpstr>
      <vt:lpstr>List</vt:lpstr>
      <vt:lpstr>栽培計画書（養液栽培）</vt:lpstr>
      <vt:lpstr>記入例（養液栽培）</vt:lpstr>
      <vt:lpstr>エコ農リスト!Print_Area</vt:lpstr>
      <vt:lpstr>'記入例（養液栽培）'!Print_Area</vt:lpstr>
      <vt:lpstr>'栽培計画書（養液栽培）'!Print_Area</vt:lpstr>
      <vt:lpstr>アイスプラント</vt:lpstr>
      <vt:lpstr>アシタバ</vt:lpstr>
      <vt:lpstr>アスパラガス</vt:lpstr>
      <vt:lpstr>イチゴ</vt:lpstr>
      <vt:lpstr>イチジク</vt:lpstr>
      <vt:lpstr>ウド</vt:lpstr>
      <vt:lpstr>ウメ</vt:lpstr>
      <vt:lpstr>エコ基準検索表</vt:lpstr>
      <vt:lpstr>エダマメ</vt:lpstr>
      <vt:lpstr>オクラ</vt:lpstr>
      <vt:lpstr>カキ</vt:lpstr>
      <vt:lpstr>カボチャ</vt:lpstr>
      <vt:lpstr>カリフラワー</vt:lpstr>
      <vt:lpstr>キウイフルーツ</vt:lpstr>
      <vt:lpstr>キャベツ</vt:lpstr>
      <vt:lpstr>キュウリ</vt:lpstr>
      <vt:lpstr>クリ</vt:lpstr>
      <vt:lpstr>ケール</vt:lpstr>
      <vt:lpstr>コカブ</vt:lpstr>
      <vt:lpstr>ゴボウ</vt:lpstr>
      <vt:lpstr>コマツナ</vt:lpstr>
      <vt:lpstr>サツマイモ</vt:lpstr>
      <vt:lpstr>サトイモ</vt:lpstr>
      <vt:lpstr>サヤインゲン</vt:lpstr>
      <vt:lpstr>サヤエンドウ</vt:lpstr>
      <vt:lpstr>シシトウ</vt:lpstr>
      <vt:lpstr>ジャガイモ</vt:lpstr>
      <vt:lpstr>シュンギク</vt:lpstr>
      <vt:lpstr>シュンゴク</vt:lpstr>
      <vt:lpstr>ショウガ</vt:lpstr>
      <vt:lpstr>スイートコーン</vt:lpstr>
      <vt:lpstr>スイカ</vt:lpstr>
      <vt:lpstr>ズッキーニ</vt:lpstr>
      <vt:lpstr>ダイコン</vt:lpstr>
      <vt:lpstr>タマネギ</vt:lpstr>
      <vt:lpstr>チンゲンサイ</vt:lpstr>
      <vt:lpstr>トマト</vt:lpstr>
      <vt:lpstr>ナシ</vt:lpstr>
      <vt:lpstr>ナス</vt:lpstr>
      <vt:lpstr>ナバナ類</vt:lpstr>
      <vt:lpstr>ニガウリ</vt:lpstr>
      <vt:lpstr>ニンジン</vt:lpstr>
      <vt:lpstr>ニンニク</vt:lpstr>
      <vt:lpstr>ネギ</vt:lpstr>
      <vt:lpstr>ハクサイ</vt:lpstr>
      <vt:lpstr>パッションフルーツ</vt:lpstr>
      <vt:lpstr>ビーツ</vt:lpstr>
      <vt:lpstr>ピーマン</vt:lpstr>
      <vt:lpstr>ブドウ</vt:lpstr>
      <vt:lpstr>ブルーベリー</vt:lpstr>
      <vt:lpstr>ブロッコリー</vt:lpstr>
      <vt:lpstr>ホウレンソウ</vt:lpstr>
      <vt:lpstr>ミズナ</vt:lpstr>
      <vt:lpstr>ミニトマト</vt:lpstr>
      <vt:lpstr>モミジガサ</vt:lpstr>
      <vt:lpstr>モロヘイヤ</vt:lpstr>
      <vt:lpstr>ヤマノイモ</vt:lpstr>
      <vt:lpstr>ユズ</vt:lpstr>
      <vt:lpstr>ラッカセイ</vt:lpstr>
      <vt:lpstr>ラッキョウ</vt:lpstr>
      <vt:lpstr>リンゴ</vt:lpstr>
      <vt:lpstr>ルッコラ</vt:lpstr>
      <vt:lpstr>レタス</vt:lpstr>
      <vt:lpstr>レモン</vt:lpstr>
      <vt:lpstr>温州ミカン</vt:lpstr>
      <vt:lpstr>小麦</vt:lpstr>
      <vt:lpstr>食用つばき</vt:lpstr>
      <vt:lpstr>水稲</vt:lpstr>
      <vt:lpstr>茶</vt:lpstr>
      <vt:lpstr>非結球レタス</vt:lpstr>
      <vt:lpstr>葉ショウガ</vt:lpstr>
      <vt:lpstr>葉ダイコン</vt:lpstr>
      <vt:lpstr>養液栽培基準検索表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　理美</dc:creator>
  <cp:lastModifiedBy>吉田　優子</cp:lastModifiedBy>
  <cp:lastPrinted>2025-03-12T02:34:05Z</cp:lastPrinted>
  <dcterms:created xsi:type="dcterms:W3CDTF">2015-06-05T18:19:34Z</dcterms:created>
  <dcterms:modified xsi:type="dcterms:W3CDTF">2025-08-19T00:26:59Z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0x010100C9DE0ABC492DDE43AD9499CE96966251</vt:lpwstr>
  </property>
</Properties>
</file>